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isio365.sharepoint.com/sites/Mtasvi233/Shared Documents/General/Styrkleikalistar/2024-25/Styrkleikalistar fullorðinna/"/>
    </mc:Choice>
  </mc:AlternateContent>
  <xr:revisionPtr revIDLastSave="619" documentId="13_ncr:1_{A6494C46-9714-4572-BB9A-D60489148DF6}" xr6:coauthVersionLast="47" xr6:coauthVersionMax="47" xr10:uidLastSave="{61425AD5-0871-4EF3-A449-0640470210FC}"/>
  <bookViews>
    <workbookView xWindow="28680" yWindow="-2025" windowWidth="29040" windowHeight="17520" tabRatio="500" firstSheet="1" activeTab="3" xr2:uid="{00000000-000D-0000-FFFF-FFFF00000000}"/>
  </bookViews>
  <sheets>
    <sheet name="Forsíða-Leiðbeiningar" sheetId="1" r:id="rId1"/>
    <sheet name="Leikmannaskrá" sheetId="2" r:id="rId2"/>
    <sheet name="Skráningarblað" sheetId="3" r:id="rId3"/>
    <sheet name="Einl.kk" sheetId="5" r:id="rId4"/>
    <sheet name="Einl.kvk" sheetId="6" r:id="rId5"/>
    <sheet name="Tvíl.kk" sheetId="7" r:id="rId6"/>
    <sheet name="Tvíl.kvk" sheetId="8" r:id="rId7"/>
    <sheet name="Tvennd.kk" sheetId="9" r:id="rId8"/>
    <sheet name="Tvennd.kvk" sheetId="10" r:id="rId9"/>
    <sheet name="Skráningarblað fyrir TS" sheetId="4" r:id="rId10"/>
    <sheet name="Greinar og deildir" sheetId="11" r:id="rId11"/>
  </sheets>
  <definedNames>
    <definedName name="_xlnm._FilterDatabase" localSheetId="3" hidden="1">Einl.kk!$A$2:$P$100</definedName>
    <definedName name="_xlnm._FilterDatabase" localSheetId="4" hidden="1">Einl.kvk!$A$2:$P$31</definedName>
    <definedName name="_xlnm._FilterDatabase" localSheetId="1" hidden="1">Leikmannaskrá!$A$1:$G$327</definedName>
    <definedName name="_xlnm._FilterDatabase" localSheetId="9" hidden="1">'Skráningarblað fyrir TS'!$A$1:$K$254</definedName>
    <definedName name="_xlnm._FilterDatabase" localSheetId="7" hidden="1">Tvennd.kk!$A$2:$O$58</definedName>
    <definedName name="_xlnm._FilterDatabase" localSheetId="8" hidden="1">Tvennd.kvk!$A$2:$O$46</definedName>
    <definedName name="_xlnm._FilterDatabase" localSheetId="5" hidden="1">Tvíl.kk!$A$2:$O$134</definedName>
    <definedName name="_xlnm._FilterDatabase" localSheetId="6" hidden="1">Tvíl.kvk!$A$2:$O$46</definedName>
    <definedName name="_xlnm.Print_Area" localSheetId="3">Einl.kk!$A$1:$P$61</definedName>
    <definedName name="_xlnm.Print_Area" localSheetId="7">Tvennd.kk!$A$1:$O$41</definedName>
    <definedName name="_xlnm.Print_Area" localSheetId="8">Tvennd.kvk!$A$1:$O$43</definedName>
    <definedName name="_xlnm.Print_Area" localSheetId="5">Tvíl.kk!$A$1:$O$83</definedName>
    <definedName name="_xlnm.Print_Area" localSheetId="6">Tvíl.kvk!$A$1:$O$45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8" i="7" l="1"/>
  <c r="F128" i="7"/>
  <c r="E128" i="7"/>
  <c r="D128" i="7"/>
  <c r="G127" i="7"/>
  <c r="F127" i="7"/>
  <c r="E127" i="7"/>
  <c r="D127" i="7"/>
  <c r="G126" i="7"/>
  <c r="F126" i="7"/>
  <c r="E126" i="7"/>
  <c r="D126" i="7"/>
  <c r="G125" i="7"/>
  <c r="F125" i="7"/>
  <c r="E125" i="7"/>
  <c r="D125" i="7"/>
  <c r="G96" i="7"/>
  <c r="F96" i="7"/>
  <c r="E96" i="7"/>
  <c r="D96" i="7"/>
  <c r="G124" i="7"/>
  <c r="F124" i="7"/>
  <c r="E124" i="7"/>
  <c r="D124" i="7"/>
  <c r="G25" i="6"/>
  <c r="F25" i="6" a="1"/>
  <c r="F25" i="6" s="1"/>
  <c r="E25" i="6"/>
  <c r="D25" i="6"/>
  <c r="D96" i="5"/>
  <c r="G97" i="5"/>
  <c r="F97" i="5"/>
  <c r="E97" i="5"/>
  <c r="D97" i="5"/>
  <c r="G96" i="5"/>
  <c r="F96" i="5"/>
  <c r="E96" i="5"/>
  <c r="G95" i="5"/>
  <c r="F95" i="5"/>
  <c r="E95" i="5"/>
  <c r="D95" i="5"/>
  <c r="G94" i="5"/>
  <c r="F94" i="5"/>
  <c r="E94" i="5"/>
  <c r="D94" i="5"/>
  <c r="D66" i="5"/>
  <c r="G66" i="5"/>
  <c r="F66" i="5"/>
  <c r="E66" i="5"/>
  <c r="G24" i="9"/>
  <c r="F24" i="9"/>
  <c r="E24" i="9"/>
  <c r="D24" i="9"/>
  <c r="G123" i="7"/>
  <c r="F123" i="7"/>
  <c r="E123" i="7"/>
  <c r="D123" i="7"/>
  <c r="G122" i="7"/>
  <c r="F122" i="7"/>
  <c r="E122" i="7"/>
  <c r="D122" i="7"/>
  <c r="G121" i="7"/>
  <c r="F121" i="7"/>
  <c r="E121" i="7"/>
  <c r="D121" i="7"/>
  <c r="D120" i="7"/>
  <c r="G120" i="7"/>
  <c r="F120" i="7"/>
  <c r="E120" i="7"/>
  <c r="G95" i="7"/>
  <c r="F95" i="7"/>
  <c r="E95" i="7"/>
  <c r="D95" i="7"/>
  <c r="G119" i="7"/>
  <c r="F119" i="7"/>
  <c r="E119" i="7"/>
  <c r="D119" i="7"/>
  <c r="G118" i="7"/>
  <c r="F118" i="7"/>
  <c r="E118" i="7"/>
  <c r="D118" i="7"/>
  <c r="G111" i="7"/>
  <c r="F111" i="7"/>
  <c r="E111" i="7"/>
  <c r="D111" i="7"/>
  <c r="G110" i="7"/>
  <c r="F110" i="7"/>
  <c r="E110" i="7"/>
  <c r="D110" i="7"/>
  <c r="G72" i="7"/>
  <c r="F72" i="7"/>
  <c r="E72" i="7"/>
  <c r="D72" i="7"/>
  <c r="G93" i="5"/>
  <c r="F93" i="5"/>
  <c r="E93" i="5"/>
  <c r="D93" i="5"/>
  <c r="G81" i="5"/>
  <c r="F81" i="5"/>
  <c r="E81" i="5"/>
  <c r="D81" i="5"/>
  <c r="D36" i="10"/>
  <c r="G36" i="10"/>
  <c r="F36" i="10"/>
  <c r="E36" i="10"/>
  <c r="G17" i="9"/>
  <c r="F17" i="9"/>
  <c r="E17" i="9"/>
  <c r="D17" i="9"/>
  <c r="G23" i="9"/>
  <c r="F23" i="9"/>
  <c r="E23" i="9"/>
  <c r="D23" i="9"/>
  <c r="G37" i="8"/>
  <c r="F37" i="8"/>
  <c r="E37" i="8"/>
  <c r="D37" i="8"/>
  <c r="G109" i="7"/>
  <c r="F109" i="7"/>
  <c r="E109" i="7"/>
  <c r="D109" i="7"/>
  <c r="G75" i="7"/>
  <c r="F75" i="7"/>
  <c r="E75" i="7"/>
  <c r="D75" i="7"/>
  <c r="G90" i="7"/>
  <c r="F90" i="7"/>
  <c r="E90" i="7"/>
  <c r="D90" i="7"/>
  <c r="G89" i="7"/>
  <c r="F89" i="7"/>
  <c r="E89" i="7"/>
  <c r="D89" i="7"/>
  <c r="G82" i="7"/>
  <c r="F82" i="7"/>
  <c r="E82" i="7"/>
  <c r="D82" i="7"/>
  <c r="G66" i="7"/>
  <c r="F66" i="7"/>
  <c r="E66" i="7"/>
  <c r="D66" i="7"/>
  <c r="G67" i="5"/>
  <c r="F67" i="5"/>
  <c r="E67" i="5"/>
  <c r="D67" i="5"/>
  <c r="G57" i="5"/>
  <c r="F57" i="5"/>
  <c r="E57" i="5"/>
  <c r="D57" i="5"/>
  <c r="G70" i="5"/>
  <c r="F70" i="5"/>
  <c r="E70" i="5"/>
  <c r="D70" i="5"/>
  <c r="G55" i="5"/>
  <c r="F55" i="5"/>
  <c r="E55" i="5"/>
  <c r="D55" i="5"/>
  <c r="G41" i="10"/>
  <c r="F41" i="10"/>
  <c r="E41" i="10"/>
  <c r="D41" i="10"/>
  <c r="G44" i="10"/>
  <c r="F44" i="10"/>
  <c r="E44" i="10"/>
  <c r="D44" i="10"/>
  <c r="G38" i="10"/>
  <c r="F38" i="10"/>
  <c r="E38" i="10"/>
  <c r="D38" i="10"/>
  <c r="G35" i="10"/>
  <c r="F35" i="10"/>
  <c r="E35" i="10"/>
  <c r="D35" i="10"/>
  <c r="G53" i="9"/>
  <c r="F53" i="9"/>
  <c r="E53" i="9"/>
  <c r="D53" i="9"/>
  <c r="G52" i="9"/>
  <c r="F52" i="9"/>
  <c r="E52" i="9"/>
  <c r="D52" i="9"/>
  <c r="G39" i="9"/>
  <c r="F39" i="9"/>
  <c r="E39" i="9"/>
  <c r="D39" i="9"/>
  <c r="G45" i="8"/>
  <c r="F45" i="8"/>
  <c r="E45" i="8"/>
  <c r="D45" i="8"/>
  <c r="G36" i="8"/>
  <c r="F36" i="8"/>
  <c r="E36" i="8"/>
  <c r="D36" i="8"/>
  <c r="G44" i="8"/>
  <c r="F44" i="8"/>
  <c r="E44" i="8"/>
  <c r="D44" i="8"/>
  <c r="G43" i="8"/>
  <c r="F43" i="8"/>
  <c r="E43" i="8"/>
  <c r="D43" i="8"/>
  <c r="G63" i="7"/>
  <c r="F63" i="7"/>
  <c r="E63" i="7"/>
  <c r="D63" i="7"/>
  <c r="G62" i="7"/>
  <c r="F62" i="7"/>
  <c r="E62" i="7"/>
  <c r="D62" i="7"/>
  <c r="G117" i="7"/>
  <c r="F117" i="7"/>
  <c r="E117" i="7"/>
  <c r="D117" i="7"/>
  <c r="G99" i="7"/>
  <c r="F99" i="7"/>
  <c r="E99" i="7"/>
  <c r="D99" i="7"/>
  <c r="G98" i="7"/>
  <c r="F98" i="7"/>
  <c r="E98" i="7"/>
  <c r="D98" i="7"/>
  <c r="G94" i="7"/>
  <c r="F94" i="7"/>
  <c r="E94" i="7"/>
  <c r="D94" i="7"/>
  <c r="G93" i="7"/>
  <c r="F93" i="7"/>
  <c r="E93" i="7"/>
  <c r="D93" i="7"/>
  <c r="G92" i="7"/>
  <c r="F92" i="7"/>
  <c r="E92" i="7"/>
  <c r="D92" i="7"/>
  <c r="G107" i="7"/>
  <c r="F107" i="7"/>
  <c r="E107" i="7"/>
  <c r="D107" i="7"/>
  <c r="G106" i="7"/>
  <c r="F106" i="7"/>
  <c r="E106" i="7"/>
  <c r="D106" i="7"/>
  <c r="G105" i="7"/>
  <c r="F105" i="7"/>
  <c r="E105" i="7"/>
  <c r="D105" i="7"/>
  <c r="G71" i="7"/>
  <c r="F71" i="7"/>
  <c r="E71" i="7"/>
  <c r="D71" i="7"/>
  <c r="G43" i="7"/>
  <c r="F43" i="7"/>
  <c r="E43" i="7"/>
  <c r="D43" i="7"/>
  <c r="G42" i="7"/>
  <c r="F42" i="7"/>
  <c r="E42" i="7"/>
  <c r="D42" i="7"/>
  <c r="G28" i="6"/>
  <c r="F28" i="6" a="1"/>
  <c r="F28" i="6" s="1"/>
  <c r="E28" i="6"/>
  <c r="D28" i="6"/>
  <c r="G41" i="5"/>
  <c r="F41" i="5"/>
  <c r="E41" i="5"/>
  <c r="D41" i="5"/>
  <c r="G92" i="5"/>
  <c r="F92" i="5"/>
  <c r="E92" i="5"/>
  <c r="D92" i="5"/>
  <c r="G91" i="5"/>
  <c r="F91" i="5"/>
  <c r="E91" i="5"/>
  <c r="D91" i="5"/>
  <c r="G90" i="5"/>
  <c r="F90" i="5"/>
  <c r="E90" i="5"/>
  <c r="D90" i="5"/>
  <c r="G73" i="5"/>
  <c r="F73" i="5"/>
  <c r="E73" i="5"/>
  <c r="D73" i="5"/>
  <c r="G32" i="5"/>
  <c r="F32" i="5"/>
  <c r="E32" i="5"/>
  <c r="D32" i="5"/>
  <c r="G80" i="5"/>
  <c r="F80" i="5"/>
  <c r="E80" i="5"/>
  <c r="D80" i="5"/>
  <c r="G79" i="5"/>
  <c r="F79" i="5"/>
  <c r="E79" i="5"/>
  <c r="D79" i="5"/>
  <c r="G78" i="5"/>
  <c r="F78" i="5"/>
  <c r="E78" i="5"/>
  <c r="D78" i="5"/>
  <c r="G62" i="5"/>
  <c r="F62" i="5"/>
  <c r="E62" i="5"/>
  <c r="D62" i="5"/>
  <c r="G52" i="5"/>
  <c r="F52" i="5"/>
  <c r="E52" i="5"/>
  <c r="D52" i="5"/>
  <c r="G51" i="5"/>
  <c r="F51" i="5"/>
  <c r="E51" i="5"/>
  <c r="D51" i="5"/>
  <c r="G40" i="5"/>
  <c r="F40" i="5"/>
  <c r="E40" i="5"/>
  <c r="D40" i="5"/>
  <c r="G37" i="5"/>
  <c r="F37" i="5"/>
  <c r="E37" i="5"/>
  <c r="D37" i="5"/>
  <c r="G39" i="10"/>
  <c r="F39" i="10"/>
  <c r="E39" i="10"/>
  <c r="D39" i="10"/>
  <c r="G36" i="9"/>
  <c r="F36" i="9"/>
  <c r="E36" i="9"/>
  <c r="D36" i="9"/>
  <c r="G47" i="9"/>
  <c r="F47" i="9"/>
  <c r="E47" i="9"/>
  <c r="D47" i="9"/>
  <c r="G31" i="8"/>
  <c r="F31" i="8"/>
  <c r="E31" i="8"/>
  <c r="D31" i="8"/>
  <c r="G60" i="5" l="1"/>
  <c r="F60" i="5"/>
  <c r="E60" i="5"/>
  <c r="D60" i="5"/>
  <c r="E75" i="5"/>
  <c r="G40" i="8"/>
  <c r="F40" i="8"/>
  <c r="E40" i="8"/>
  <c r="D40" i="8"/>
  <c r="G51" i="9"/>
  <c r="F51" i="9"/>
  <c r="E51" i="9"/>
  <c r="D51" i="9"/>
  <c r="G21" i="8"/>
  <c r="F21" i="8"/>
  <c r="E21" i="8"/>
  <c r="D21" i="8"/>
  <c r="G29" i="10"/>
  <c r="F29" i="10"/>
  <c r="E29" i="10"/>
  <c r="D29" i="10"/>
  <c r="G46" i="9"/>
  <c r="F46" i="9"/>
  <c r="E46" i="9"/>
  <c r="D46" i="9"/>
  <c r="G31" i="9"/>
  <c r="F31" i="9"/>
  <c r="E31" i="9"/>
  <c r="D31" i="9"/>
  <c r="G12" i="9"/>
  <c r="F12" i="9"/>
  <c r="E12" i="9"/>
  <c r="D12" i="9"/>
  <c r="G30" i="8"/>
  <c r="F30" i="8"/>
  <c r="E30" i="8"/>
  <c r="D30" i="8"/>
  <c r="G27" i="8"/>
  <c r="F27" i="8"/>
  <c r="E27" i="8"/>
  <c r="D27" i="8"/>
  <c r="G67" i="7"/>
  <c r="F67" i="7"/>
  <c r="E67" i="7"/>
  <c r="D67" i="7"/>
  <c r="G88" i="7"/>
  <c r="F88" i="7"/>
  <c r="E88" i="7"/>
  <c r="D88" i="7"/>
  <c r="G10" i="6"/>
  <c r="F10" i="6" a="1"/>
  <c r="F10" i="6" s="1"/>
  <c r="E10" i="6"/>
  <c r="D10" i="6"/>
  <c r="G49" i="5"/>
  <c r="F49" i="5"/>
  <c r="E49" i="5"/>
  <c r="D49" i="5"/>
  <c r="G58" i="5"/>
  <c r="F58" i="5"/>
  <c r="E58" i="5"/>
  <c r="D58" i="5"/>
  <c r="G61" i="5"/>
  <c r="F61" i="5"/>
  <c r="E61" i="5"/>
  <c r="D61" i="5"/>
  <c r="G40" i="10"/>
  <c r="F40" i="10"/>
  <c r="E40" i="10"/>
  <c r="D40" i="10"/>
  <c r="G20" i="10"/>
  <c r="F20" i="10"/>
  <c r="E20" i="10"/>
  <c r="D20" i="10"/>
  <c r="G50" i="9"/>
  <c r="F50" i="9"/>
  <c r="E50" i="9"/>
  <c r="D50" i="9"/>
  <c r="G44" i="9"/>
  <c r="F44" i="9"/>
  <c r="E44" i="9"/>
  <c r="D44" i="9"/>
  <c r="G37" i="9"/>
  <c r="F37" i="9"/>
  <c r="E37" i="9"/>
  <c r="D37" i="9"/>
  <c r="G29" i="9"/>
  <c r="F29" i="9"/>
  <c r="E29" i="9"/>
  <c r="D29" i="9"/>
  <c r="G35" i="9"/>
  <c r="F35" i="9"/>
  <c r="E35" i="9"/>
  <c r="D35" i="9"/>
  <c r="G25" i="8"/>
  <c r="F25" i="8"/>
  <c r="E25" i="8"/>
  <c r="D25" i="8"/>
  <c r="G23" i="8"/>
  <c r="F23" i="8"/>
  <c r="E23" i="8"/>
  <c r="D23" i="8"/>
  <c r="G28" i="8"/>
  <c r="F28" i="8"/>
  <c r="E28" i="8"/>
  <c r="D28" i="8"/>
  <c r="G85" i="7"/>
  <c r="F85" i="7"/>
  <c r="E85" i="7"/>
  <c r="D85" i="7"/>
  <c r="G60" i="7"/>
  <c r="F60" i="7"/>
  <c r="E60" i="7"/>
  <c r="D60" i="7"/>
  <c r="G115" i="7"/>
  <c r="F115" i="7"/>
  <c r="E115" i="7"/>
  <c r="D115" i="7"/>
  <c r="G86" i="7"/>
  <c r="F86" i="7"/>
  <c r="E86" i="7"/>
  <c r="D86" i="7"/>
  <c r="G104" i="7"/>
  <c r="F104" i="7"/>
  <c r="E104" i="7"/>
  <c r="D104" i="7"/>
  <c r="G103" i="7"/>
  <c r="F103" i="7"/>
  <c r="E103" i="7"/>
  <c r="D103" i="7"/>
  <c r="G102" i="7"/>
  <c r="F102" i="7"/>
  <c r="E102" i="7"/>
  <c r="D102" i="7"/>
  <c r="G81" i="7"/>
  <c r="F81" i="7"/>
  <c r="E81" i="7"/>
  <c r="D81" i="7"/>
  <c r="G80" i="7"/>
  <c r="F80" i="7"/>
  <c r="E80" i="7"/>
  <c r="D80" i="7"/>
  <c r="G24" i="6"/>
  <c r="F24" i="6" a="1"/>
  <c r="F24" i="6" s="1"/>
  <c r="E24" i="6"/>
  <c r="D24" i="6"/>
  <c r="G29" i="6"/>
  <c r="F29" i="6" a="1"/>
  <c r="F29" i="6" s="1"/>
  <c r="E29" i="6"/>
  <c r="D29" i="6"/>
  <c r="G18" i="6"/>
  <c r="F18" i="6" a="1"/>
  <c r="F18" i="6" s="1"/>
  <c r="E18" i="6"/>
  <c r="D18" i="6"/>
  <c r="G26" i="6"/>
  <c r="F26" i="6" a="1"/>
  <c r="F26" i="6" s="1"/>
  <c r="E26" i="6"/>
  <c r="D26" i="6"/>
  <c r="G20" i="6"/>
  <c r="F20" i="6" a="1"/>
  <c r="F20" i="6" s="1"/>
  <c r="E20" i="6"/>
  <c r="D20" i="6"/>
  <c r="G89" i="5"/>
  <c r="F89" i="5"/>
  <c r="E89" i="5"/>
  <c r="D89" i="5"/>
  <c r="G71" i="5"/>
  <c r="F71" i="5"/>
  <c r="E71" i="5"/>
  <c r="D71" i="5"/>
  <c r="G57" i="9"/>
  <c r="F57" i="9"/>
  <c r="E57" i="9"/>
  <c r="D57" i="9"/>
  <c r="G40" i="9"/>
  <c r="F40" i="9"/>
  <c r="E40" i="9"/>
  <c r="D40" i="9"/>
  <c r="G46" i="8"/>
  <c r="F46" i="8"/>
  <c r="E46" i="8"/>
  <c r="D46" i="8"/>
  <c r="G91" i="7"/>
  <c r="F91" i="7"/>
  <c r="E91" i="7"/>
  <c r="D91" i="7"/>
  <c r="G112" i="7"/>
  <c r="F112" i="7"/>
  <c r="E112" i="7"/>
  <c r="D112" i="7"/>
  <c r="G35" i="7"/>
  <c r="F35" i="7"/>
  <c r="E35" i="7"/>
  <c r="D35" i="7"/>
  <c r="G14" i="6"/>
  <c r="F14" i="6" a="1"/>
  <c r="F14" i="6" s="1"/>
  <c r="E14" i="6"/>
  <c r="D14" i="6"/>
  <c r="G99" i="5"/>
  <c r="F99" i="5"/>
  <c r="E99" i="5"/>
  <c r="D99" i="5"/>
  <c r="G26" i="5"/>
  <c r="F26" i="5"/>
  <c r="E26" i="5"/>
  <c r="D26" i="5"/>
  <c r="G83" i="5"/>
  <c r="F83" i="5"/>
  <c r="E83" i="5"/>
  <c r="D83" i="5"/>
  <c r="G82" i="5"/>
  <c r="F82" i="5"/>
  <c r="E82" i="5"/>
  <c r="D82" i="5"/>
  <c r="D46" i="10"/>
  <c r="G46" i="10"/>
  <c r="F46" i="10"/>
  <c r="E46" i="10"/>
  <c r="G58" i="9"/>
  <c r="F58" i="9"/>
  <c r="E58" i="9"/>
  <c r="D58" i="9"/>
  <c r="G56" i="9"/>
  <c r="F56" i="9"/>
  <c r="E56" i="9"/>
  <c r="D56" i="9"/>
  <c r="G32" i="8"/>
  <c r="F32" i="8"/>
  <c r="E32" i="8"/>
  <c r="D32" i="8"/>
  <c r="G53" i="7"/>
  <c r="F53" i="7"/>
  <c r="E53" i="7"/>
  <c r="D53" i="7"/>
  <c r="G52" i="7"/>
  <c r="F52" i="7"/>
  <c r="E52" i="7"/>
  <c r="D52" i="7"/>
  <c r="G134" i="7"/>
  <c r="F134" i="7"/>
  <c r="E134" i="7"/>
  <c r="D134" i="7"/>
  <c r="G27" i="10"/>
  <c r="F27" i="10"/>
  <c r="E27" i="10"/>
  <c r="D27" i="10"/>
  <c r="G45" i="10"/>
  <c r="F45" i="10"/>
  <c r="E45" i="10"/>
  <c r="D45" i="10"/>
  <c r="G13" i="10"/>
  <c r="F13" i="10"/>
  <c r="E13" i="10"/>
  <c r="D13" i="10"/>
  <c r="G34" i="10"/>
  <c r="F34" i="10"/>
  <c r="E34" i="10"/>
  <c r="D34" i="10"/>
  <c r="G37" i="10"/>
  <c r="F37" i="10"/>
  <c r="E37" i="10"/>
  <c r="D37" i="10"/>
  <c r="G14" i="10"/>
  <c r="F14" i="10"/>
  <c r="E14" i="10"/>
  <c r="D14" i="10"/>
  <c r="G33" i="10"/>
  <c r="F33" i="10"/>
  <c r="E33" i="10"/>
  <c r="D33" i="10"/>
  <c r="G26" i="10"/>
  <c r="F26" i="10"/>
  <c r="E26" i="10"/>
  <c r="D26" i="10"/>
  <c r="G30" i="10"/>
  <c r="F30" i="10"/>
  <c r="E30" i="10"/>
  <c r="D30" i="10"/>
  <c r="G43" i="10"/>
  <c r="F43" i="10"/>
  <c r="E43" i="10"/>
  <c r="D43" i="10"/>
  <c r="G32" i="10"/>
  <c r="F32" i="10"/>
  <c r="E32" i="10"/>
  <c r="D32" i="10"/>
  <c r="G42" i="10"/>
  <c r="F42" i="10"/>
  <c r="E42" i="10"/>
  <c r="D42" i="10"/>
  <c r="G25" i="10"/>
  <c r="F25" i="10"/>
  <c r="E25" i="10"/>
  <c r="D25" i="10"/>
  <c r="G28" i="10"/>
  <c r="F28" i="10"/>
  <c r="E28" i="10"/>
  <c r="D28" i="10"/>
  <c r="G22" i="10"/>
  <c r="F22" i="10"/>
  <c r="E22" i="10"/>
  <c r="D22" i="10"/>
  <c r="G24" i="10"/>
  <c r="F24" i="10"/>
  <c r="E24" i="10"/>
  <c r="D24" i="10"/>
  <c r="G4" i="10"/>
  <c r="F4" i="10"/>
  <c r="E4" i="10"/>
  <c r="D4" i="10"/>
  <c r="G15" i="10"/>
  <c r="F15" i="10"/>
  <c r="E15" i="10"/>
  <c r="D15" i="10"/>
  <c r="G19" i="10"/>
  <c r="F19" i="10"/>
  <c r="E19" i="10"/>
  <c r="D19" i="10"/>
  <c r="G12" i="10"/>
  <c r="F12" i="10"/>
  <c r="E12" i="10"/>
  <c r="D12" i="10"/>
  <c r="G9" i="10"/>
  <c r="F9" i="10"/>
  <c r="E9" i="10"/>
  <c r="D9" i="10"/>
  <c r="G17" i="10"/>
  <c r="F17" i="10"/>
  <c r="E17" i="10"/>
  <c r="D17" i="10"/>
  <c r="G5" i="10"/>
  <c r="F5" i="10"/>
  <c r="E5" i="10"/>
  <c r="D5" i="10"/>
  <c r="G31" i="10"/>
  <c r="F31" i="10"/>
  <c r="E31" i="10"/>
  <c r="D31" i="10"/>
  <c r="G16" i="10"/>
  <c r="F16" i="10"/>
  <c r="E16" i="10"/>
  <c r="D16" i="10"/>
  <c r="G7" i="10"/>
  <c r="F7" i="10"/>
  <c r="E7" i="10"/>
  <c r="D7" i="10"/>
  <c r="G10" i="10"/>
  <c r="F10" i="10"/>
  <c r="E10" i="10"/>
  <c r="D10" i="10"/>
  <c r="G6" i="10"/>
  <c r="F6" i="10"/>
  <c r="E6" i="10"/>
  <c r="D6" i="10"/>
  <c r="G21" i="10"/>
  <c r="F21" i="10"/>
  <c r="E21" i="10"/>
  <c r="D21" i="10"/>
  <c r="G18" i="10"/>
  <c r="F18" i="10"/>
  <c r="E18" i="10"/>
  <c r="D18" i="10"/>
  <c r="G8" i="10"/>
  <c r="F8" i="10"/>
  <c r="E8" i="10"/>
  <c r="D8" i="10"/>
  <c r="G23" i="10"/>
  <c r="F23" i="10"/>
  <c r="E23" i="10"/>
  <c r="D23" i="10"/>
  <c r="G3" i="10"/>
  <c r="F3" i="10"/>
  <c r="E3" i="10"/>
  <c r="D3" i="10"/>
  <c r="G11" i="10"/>
  <c r="F11" i="10"/>
  <c r="E11" i="10"/>
  <c r="D11" i="10"/>
  <c r="D2" i="10"/>
  <c r="G27" i="9"/>
  <c r="F27" i="9"/>
  <c r="E27" i="9"/>
  <c r="D27" i="9"/>
  <c r="G34" i="9"/>
  <c r="F34" i="9"/>
  <c r="E34" i="9"/>
  <c r="D34" i="9"/>
  <c r="G13" i="9"/>
  <c r="F13" i="9"/>
  <c r="E13" i="9"/>
  <c r="D13" i="9"/>
  <c r="G45" i="9"/>
  <c r="F45" i="9"/>
  <c r="E45" i="9"/>
  <c r="D45" i="9"/>
  <c r="G25" i="9"/>
  <c r="F25" i="9"/>
  <c r="E25" i="9"/>
  <c r="D25" i="9"/>
  <c r="G42" i="9"/>
  <c r="F42" i="9"/>
  <c r="E42" i="9"/>
  <c r="D42" i="9"/>
  <c r="G16" i="9"/>
  <c r="F16" i="9"/>
  <c r="E16" i="9"/>
  <c r="D16" i="9"/>
  <c r="G22" i="9"/>
  <c r="F22" i="9"/>
  <c r="E22" i="9"/>
  <c r="D22" i="9"/>
  <c r="G26" i="9"/>
  <c r="F26" i="9"/>
  <c r="E26" i="9"/>
  <c r="D26" i="9"/>
  <c r="G20" i="9"/>
  <c r="F20" i="9"/>
  <c r="E20" i="9"/>
  <c r="D20" i="9"/>
  <c r="G8" i="9"/>
  <c r="F8" i="9"/>
  <c r="E8" i="9"/>
  <c r="D8" i="9"/>
  <c r="G49" i="9"/>
  <c r="F49" i="9"/>
  <c r="E49" i="9"/>
  <c r="D49" i="9"/>
  <c r="G38" i="9"/>
  <c r="F38" i="9"/>
  <c r="E38" i="9"/>
  <c r="D38" i="9"/>
  <c r="G21" i="9"/>
  <c r="F21" i="9"/>
  <c r="E21" i="9"/>
  <c r="D21" i="9"/>
  <c r="G41" i="9"/>
  <c r="F41" i="9"/>
  <c r="E41" i="9"/>
  <c r="D41" i="9"/>
  <c r="G55" i="9"/>
  <c r="F55" i="9"/>
  <c r="E55" i="9"/>
  <c r="D55" i="9"/>
  <c r="G32" i="9"/>
  <c r="F32" i="9"/>
  <c r="E32" i="9"/>
  <c r="D32" i="9"/>
  <c r="G43" i="9"/>
  <c r="F43" i="9"/>
  <c r="E43" i="9"/>
  <c r="D43" i="9"/>
  <c r="G33" i="9"/>
  <c r="F33" i="9"/>
  <c r="E33" i="9"/>
  <c r="D33" i="9"/>
  <c r="G5" i="9"/>
  <c r="F5" i="9"/>
  <c r="E5" i="9"/>
  <c r="D5" i="9"/>
  <c r="G30" i="9"/>
  <c r="F30" i="9"/>
  <c r="E30" i="9"/>
  <c r="D30" i="9"/>
  <c r="G28" i="9"/>
  <c r="F28" i="9"/>
  <c r="E28" i="9"/>
  <c r="D28" i="9"/>
  <c r="G11" i="9"/>
  <c r="F11" i="9"/>
  <c r="E11" i="9"/>
  <c r="D11" i="9"/>
  <c r="G10" i="9"/>
  <c r="F10" i="9"/>
  <c r="E10" i="9"/>
  <c r="D10" i="9"/>
  <c r="G48" i="9"/>
  <c r="F48" i="9"/>
  <c r="E48" i="9"/>
  <c r="D48" i="9"/>
  <c r="G54" i="9"/>
  <c r="F54" i="9"/>
  <c r="E54" i="9"/>
  <c r="D54" i="9"/>
  <c r="G15" i="9"/>
  <c r="F15" i="9"/>
  <c r="E15" i="9"/>
  <c r="D15" i="9"/>
  <c r="G9" i="9"/>
  <c r="F9" i="9"/>
  <c r="E9" i="9"/>
  <c r="D9" i="9"/>
  <c r="G14" i="9"/>
  <c r="F14" i="9"/>
  <c r="E14" i="9"/>
  <c r="D14" i="9"/>
  <c r="G6" i="9"/>
  <c r="F6" i="9"/>
  <c r="E6" i="9"/>
  <c r="D6" i="9"/>
  <c r="G18" i="9"/>
  <c r="F18" i="9"/>
  <c r="E18" i="9"/>
  <c r="D18" i="9"/>
  <c r="G19" i="9"/>
  <c r="F19" i="9"/>
  <c r="E19" i="9"/>
  <c r="D19" i="9"/>
  <c r="G3" i="9"/>
  <c r="F3" i="9"/>
  <c r="E3" i="9"/>
  <c r="D3" i="9"/>
  <c r="G7" i="9"/>
  <c r="F7" i="9"/>
  <c r="E7" i="9"/>
  <c r="D7" i="9"/>
  <c r="G4" i="9"/>
  <c r="F4" i="9"/>
  <c r="E4" i="9"/>
  <c r="D4" i="9"/>
  <c r="D2" i="9"/>
  <c r="G29" i="8"/>
  <c r="F29" i="8"/>
  <c r="E29" i="8"/>
  <c r="D29" i="8"/>
  <c r="G38" i="8"/>
  <c r="F38" i="8"/>
  <c r="E38" i="8"/>
  <c r="D38" i="8"/>
  <c r="G19" i="8"/>
  <c r="F19" i="8"/>
  <c r="E19" i="8"/>
  <c r="D19" i="8"/>
  <c r="G22" i="8"/>
  <c r="F22" i="8"/>
  <c r="E22" i="8"/>
  <c r="D22" i="8"/>
  <c r="G18" i="8"/>
  <c r="F18" i="8"/>
  <c r="E18" i="8"/>
  <c r="D18" i="8"/>
  <c r="G41" i="8"/>
  <c r="F41" i="8"/>
  <c r="E41" i="8"/>
  <c r="D41" i="8"/>
  <c r="G16" i="8"/>
  <c r="F16" i="8"/>
  <c r="E16" i="8"/>
  <c r="D16" i="8"/>
  <c r="G39" i="8"/>
  <c r="F39" i="8"/>
  <c r="E39" i="8"/>
  <c r="D39" i="8"/>
  <c r="G17" i="8"/>
  <c r="F17" i="8"/>
  <c r="E17" i="8"/>
  <c r="D17" i="8"/>
  <c r="G34" i="8"/>
  <c r="F34" i="8"/>
  <c r="E34" i="8"/>
  <c r="D34" i="8"/>
  <c r="G33" i="8"/>
  <c r="F33" i="8"/>
  <c r="E33" i="8"/>
  <c r="D33" i="8"/>
  <c r="G35" i="8"/>
  <c r="F35" i="8"/>
  <c r="E35" i="8"/>
  <c r="D35" i="8"/>
  <c r="G24" i="8"/>
  <c r="F24" i="8"/>
  <c r="E24" i="8"/>
  <c r="D24" i="8"/>
  <c r="G42" i="8"/>
  <c r="F42" i="8"/>
  <c r="E42" i="8"/>
  <c r="D42" i="8"/>
  <c r="G15" i="8"/>
  <c r="F15" i="8"/>
  <c r="E15" i="8"/>
  <c r="D15" i="8"/>
  <c r="G20" i="8"/>
  <c r="F20" i="8"/>
  <c r="E20" i="8"/>
  <c r="D20" i="8"/>
  <c r="G11" i="8"/>
  <c r="F11" i="8"/>
  <c r="E11" i="8"/>
  <c r="D11" i="8"/>
  <c r="G10" i="8"/>
  <c r="F10" i="8"/>
  <c r="E10" i="8"/>
  <c r="D10" i="8"/>
  <c r="G6" i="8"/>
  <c r="F6" i="8"/>
  <c r="E6" i="8"/>
  <c r="D6" i="8"/>
  <c r="G9" i="8"/>
  <c r="F9" i="8"/>
  <c r="E9" i="8"/>
  <c r="D9" i="8"/>
  <c r="G8" i="8"/>
  <c r="F8" i="8"/>
  <c r="E8" i="8"/>
  <c r="D8" i="8"/>
  <c r="G13" i="8"/>
  <c r="F13" i="8"/>
  <c r="E13" i="8"/>
  <c r="D13" i="8"/>
  <c r="G14" i="8"/>
  <c r="F14" i="8"/>
  <c r="E14" i="8"/>
  <c r="D14" i="8"/>
  <c r="G5" i="8"/>
  <c r="F5" i="8"/>
  <c r="E5" i="8"/>
  <c r="D5" i="8"/>
  <c r="G4" i="8"/>
  <c r="F4" i="8"/>
  <c r="E4" i="8"/>
  <c r="D4" i="8"/>
  <c r="G7" i="8"/>
  <c r="F7" i="8"/>
  <c r="E7" i="8"/>
  <c r="D7" i="8"/>
  <c r="G26" i="8"/>
  <c r="F26" i="8"/>
  <c r="E26" i="8"/>
  <c r="D26" i="8"/>
  <c r="G3" i="8"/>
  <c r="F3" i="8"/>
  <c r="E3" i="8"/>
  <c r="D3" i="8"/>
  <c r="G12" i="8"/>
  <c r="F12" i="8"/>
  <c r="E12" i="8"/>
  <c r="D12" i="8"/>
  <c r="D2" i="8"/>
  <c r="G59" i="7"/>
  <c r="F59" i="7"/>
  <c r="E59" i="7"/>
  <c r="D59" i="7"/>
  <c r="G37" i="7"/>
  <c r="F37" i="7"/>
  <c r="E37" i="7"/>
  <c r="D37" i="7"/>
  <c r="G18" i="7"/>
  <c r="F18" i="7"/>
  <c r="E18" i="7"/>
  <c r="D18" i="7"/>
  <c r="G132" i="7"/>
  <c r="F132" i="7"/>
  <c r="E132" i="7"/>
  <c r="D132" i="7"/>
  <c r="G23" i="7"/>
  <c r="F23" i="7"/>
  <c r="E23" i="7"/>
  <c r="D23" i="7"/>
  <c r="G77" i="7"/>
  <c r="F77" i="7"/>
  <c r="E77" i="7"/>
  <c r="D77" i="7"/>
  <c r="G101" i="7"/>
  <c r="F101" i="7"/>
  <c r="E101" i="7"/>
  <c r="D101" i="7"/>
  <c r="G108" i="7"/>
  <c r="F108" i="7"/>
  <c r="E108" i="7"/>
  <c r="D108" i="7"/>
  <c r="G87" i="7"/>
  <c r="F87" i="7"/>
  <c r="E87" i="7"/>
  <c r="D87" i="7"/>
  <c r="G68" i="7"/>
  <c r="F68" i="7"/>
  <c r="E68" i="7"/>
  <c r="D68" i="7"/>
  <c r="G78" i="7"/>
  <c r="F78" i="7"/>
  <c r="E78" i="7"/>
  <c r="D78" i="7"/>
  <c r="G100" i="7"/>
  <c r="F100" i="7"/>
  <c r="E100" i="7"/>
  <c r="D100" i="7"/>
  <c r="G113" i="7"/>
  <c r="F113" i="7"/>
  <c r="E113" i="7"/>
  <c r="D113" i="7"/>
  <c r="G130" i="7"/>
  <c r="F130" i="7"/>
  <c r="E130" i="7"/>
  <c r="D130" i="7"/>
  <c r="G55" i="7"/>
  <c r="F55" i="7"/>
  <c r="E55" i="7"/>
  <c r="D55" i="7"/>
  <c r="G83" i="7"/>
  <c r="F83" i="7"/>
  <c r="E83" i="7"/>
  <c r="D83" i="7"/>
  <c r="G114" i="7"/>
  <c r="F114" i="7"/>
  <c r="E114" i="7"/>
  <c r="D114" i="7"/>
  <c r="G131" i="7"/>
  <c r="F131" i="7"/>
  <c r="E131" i="7"/>
  <c r="D131" i="7"/>
  <c r="G58" i="7"/>
  <c r="F58" i="7"/>
  <c r="E58" i="7"/>
  <c r="D58" i="7"/>
  <c r="G84" i="7"/>
  <c r="F84" i="7"/>
  <c r="E84" i="7"/>
  <c r="D84" i="7"/>
  <c r="G76" i="7"/>
  <c r="F76" i="7"/>
  <c r="E76" i="7"/>
  <c r="D76" i="7"/>
  <c r="G24" i="7"/>
  <c r="F24" i="7"/>
  <c r="E24" i="7"/>
  <c r="D24" i="7"/>
  <c r="G61" i="7"/>
  <c r="F61" i="7"/>
  <c r="E61" i="7"/>
  <c r="D61" i="7"/>
  <c r="G57" i="7"/>
  <c r="F57" i="7"/>
  <c r="E57" i="7"/>
  <c r="D57" i="7"/>
  <c r="G41" i="7"/>
  <c r="F41" i="7"/>
  <c r="E41" i="7"/>
  <c r="D41" i="7"/>
  <c r="G46" i="7"/>
  <c r="F46" i="7"/>
  <c r="E46" i="7"/>
  <c r="D46" i="7"/>
  <c r="G36" i="7"/>
  <c r="F36" i="7"/>
  <c r="E36" i="7"/>
  <c r="D36" i="7"/>
  <c r="G50" i="7"/>
  <c r="F50" i="7"/>
  <c r="E50" i="7"/>
  <c r="D50" i="7"/>
  <c r="G54" i="7"/>
  <c r="F54" i="7"/>
  <c r="E54" i="7"/>
  <c r="D54" i="7"/>
  <c r="G26" i="7"/>
  <c r="F26" i="7"/>
  <c r="E26" i="7"/>
  <c r="D26" i="7"/>
  <c r="G74" i="7"/>
  <c r="F74" i="7"/>
  <c r="E74" i="7"/>
  <c r="D74" i="7"/>
  <c r="G45" i="7"/>
  <c r="F45" i="7"/>
  <c r="E45" i="7"/>
  <c r="D45" i="7"/>
  <c r="G32" i="7"/>
  <c r="F32" i="7"/>
  <c r="E32" i="7"/>
  <c r="D32" i="7"/>
  <c r="G44" i="7"/>
  <c r="F44" i="7"/>
  <c r="E44" i="7"/>
  <c r="D44" i="7"/>
  <c r="G30" i="7"/>
  <c r="F30" i="7"/>
  <c r="E30" i="7"/>
  <c r="D30" i="7"/>
  <c r="G34" i="7"/>
  <c r="F34" i="7"/>
  <c r="E34" i="7"/>
  <c r="D34" i="7"/>
  <c r="G97" i="7"/>
  <c r="F97" i="7"/>
  <c r="E97" i="7"/>
  <c r="D97" i="7"/>
  <c r="G116" i="7"/>
  <c r="F116" i="7"/>
  <c r="E116" i="7"/>
  <c r="D116" i="7"/>
  <c r="G49" i="7"/>
  <c r="F49" i="7"/>
  <c r="E49" i="7"/>
  <c r="D49" i="7"/>
  <c r="G47" i="7"/>
  <c r="F47" i="7"/>
  <c r="E47" i="7"/>
  <c r="D47" i="7"/>
  <c r="G38" i="7"/>
  <c r="F38" i="7"/>
  <c r="E38" i="7"/>
  <c r="D38" i="7"/>
  <c r="G14" i="7"/>
  <c r="F14" i="7"/>
  <c r="E14" i="7"/>
  <c r="D14" i="7"/>
  <c r="G56" i="7"/>
  <c r="F56" i="7"/>
  <c r="E56" i="7"/>
  <c r="D56" i="7"/>
  <c r="G40" i="7"/>
  <c r="F40" i="7"/>
  <c r="E40" i="7"/>
  <c r="D40" i="7"/>
  <c r="G25" i="7"/>
  <c r="F25" i="7"/>
  <c r="E25" i="7"/>
  <c r="D25" i="7"/>
  <c r="G31" i="7"/>
  <c r="F31" i="7"/>
  <c r="E31" i="7"/>
  <c r="D31" i="7"/>
  <c r="G22" i="7"/>
  <c r="F22" i="7"/>
  <c r="E22" i="7"/>
  <c r="D22" i="7"/>
  <c r="G10" i="7"/>
  <c r="F10" i="7"/>
  <c r="E10" i="7"/>
  <c r="D10" i="7"/>
  <c r="G51" i="7"/>
  <c r="F51" i="7"/>
  <c r="E51" i="7"/>
  <c r="D51" i="7"/>
  <c r="G48" i="7"/>
  <c r="F48" i="7"/>
  <c r="E48" i="7"/>
  <c r="D48" i="7"/>
  <c r="G19" i="7"/>
  <c r="F19" i="7"/>
  <c r="E19" i="7"/>
  <c r="D19" i="7"/>
  <c r="G12" i="7"/>
  <c r="F12" i="7"/>
  <c r="E12" i="7"/>
  <c r="D12" i="7"/>
  <c r="G13" i="7"/>
  <c r="F13" i="7"/>
  <c r="E13" i="7"/>
  <c r="D13" i="7"/>
  <c r="G39" i="7"/>
  <c r="F39" i="7"/>
  <c r="E39" i="7"/>
  <c r="D39" i="7"/>
  <c r="G65" i="7"/>
  <c r="F65" i="7"/>
  <c r="E65" i="7"/>
  <c r="D65" i="7"/>
  <c r="G64" i="7"/>
  <c r="F64" i="7"/>
  <c r="E64" i="7"/>
  <c r="D64" i="7"/>
  <c r="G17" i="7"/>
  <c r="E17" i="7"/>
  <c r="D17" i="7"/>
  <c r="G79" i="7"/>
  <c r="F79" i="7"/>
  <c r="E79" i="7"/>
  <c r="D79" i="7"/>
  <c r="G69" i="7"/>
  <c r="F69" i="7"/>
  <c r="E69" i="7"/>
  <c r="D69" i="7"/>
  <c r="G70" i="7"/>
  <c r="F70" i="7"/>
  <c r="E70" i="7"/>
  <c r="D70" i="7"/>
  <c r="G29" i="7"/>
  <c r="F29" i="7"/>
  <c r="E29" i="7"/>
  <c r="D29" i="7"/>
  <c r="G73" i="7"/>
  <c r="F73" i="7"/>
  <c r="E73" i="7"/>
  <c r="D73" i="7"/>
  <c r="G33" i="7"/>
  <c r="F33" i="7"/>
  <c r="E33" i="7"/>
  <c r="D33" i="7"/>
  <c r="G21" i="7"/>
  <c r="F21" i="7"/>
  <c r="E21" i="7"/>
  <c r="D21" i="7"/>
  <c r="G28" i="7"/>
  <c r="F28" i="7"/>
  <c r="E28" i="7"/>
  <c r="D28" i="7"/>
  <c r="G27" i="7"/>
  <c r="F27" i="7"/>
  <c r="E27" i="7"/>
  <c r="D27" i="7"/>
  <c r="G8" i="7"/>
  <c r="F8" i="7"/>
  <c r="E8" i="7"/>
  <c r="D8" i="7"/>
  <c r="G20" i="7"/>
  <c r="F20" i="7"/>
  <c r="E20" i="7"/>
  <c r="D20" i="7"/>
  <c r="G16" i="7"/>
  <c r="F16" i="7"/>
  <c r="E16" i="7"/>
  <c r="D16" i="7"/>
  <c r="G15" i="7"/>
  <c r="F15" i="7"/>
  <c r="E15" i="7"/>
  <c r="D15" i="7"/>
  <c r="G7" i="7"/>
  <c r="F7" i="7"/>
  <c r="E7" i="7"/>
  <c r="D7" i="7"/>
  <c r="G133" i="7"/>
  <c r="F133" i="7"/>
  <c r="E133" i="7"/>
  <c r="D133" i="7"/>
  <c r="G9" i="7"/>
  <c r="F9" i="7"/>
  <c r="E9" i="7"/>
  <c r="D9" i="7"/>
  <c r="G129" i="7"/>
  <c r="F129" i="7"/>
  <c r="E129" i="7"/>
  <c r="D129" i="7"/>
  <c r="G11" i="7"/>
  <c r="F11" i="7"/>
  <c r="E11" i="7"/>
  <c r="D11" i="7"/>
  <c r="G6" i="7"/>
  <c r="F6" i="7"/>
  <c r="E6" i="7"/>
  <c r="D6" i="7"/>
  <c r="G5" i="7"/>
  <c r="F5" i="7"/>
  <c r="E5" i="7"/>
  <c r="D5" i="7"/>
  <c r="G4" i="7"/>
  <c r="F4" i="7"/>
  <c r="E4" i="7"/>
  <c r="D4" i="7"/>
  <c r="G3" i="7"/>
  <c r="F3" i="7"/>
  <c r="E3" i="7"/>
  <c r="D3" i="7"/>
  <c r="D2" i="7"/>
  <c r="G31" i="6"/>
  <c r="F31" i="6" a="1"/>
  <c r="F31" i="6" s="1"/>
  <c r="E31" i="6"/>
  <c r="D31" i="6"/>
  <c r="G19" i="6"/>
  <c r="F19" i="6"/>
  <c r="E19" i="6"/>
  <c r="D19" i="6"/>
  <c r="G23" i="6"/>
  <c r="F23" i="6" a="1"/>
  <c r="F23" i="6" s="1"/>
  <c r="E23" i="6"/>
  <c r="D23" i="6"/>
  <c r="G30" i="6"/>
  <c r="F30" i="6" a="1"/>
  <c r="F30" i="6" s="1"/>
  <c r="E30" i="6"/>
  <c r="D30" i="6"/>
  <c r="G12" i="6"/>
  <c r="F12" i="6" a="1"/>
  <c r="F12" i="6" s="1"/>
  <c r="E12" i="6"/>
  <c r="D12" i="6"/>
  <c r="G21" i="6"/>
  <c r="F21" i="6" a="1"/>
  <c r="F21" i="6" s="1"/>
  <c r="E21" i="6"/>
  <c r="D21" i="6"/>
  <c r="G9" i="6"/>
  <c r="F9" i="6"/>
  <c r="E9" i="6"/>
  <c r="D9" i="6"/>
  <c r="G22" i="6"/>
  <c r="F22" i="6" a="1"/>
  <c r="F22" i="6" s="1"/>
  <c r="E22" i="6"/>
  <c r="D22" i="6"/>
  <c r="G13" i="6"/>
  <c r="F13" i="6" a="1"/>
  <c r="F13" i="6" s="1"/>
  <c r="E13" i="6"/>
  <c r="D13" i="6"/>
  <c r="G17" i="6"/>
  <c r="F17" i="6"/>
  <c r="E17" i="6"/>
  <c r="D17" i="6"/>
  <c r="G7" i="6"/>
  <c r="F7" i="6" a="1"/>
  <c r="F7" i="6" s="1"/>
  <c r="E7" i="6"/>
  <c r="D7" i="6"/>
  <c r="G11" i="6"/>
  <c r="F11" i="6" a="1"/>
  <c r="F11" i="6" s="1"/>
  <c r="E11" i="6"/>
  <c r="D11" i="6"/>
  <c r="G8" i="6"/>
  <c r="F8" i="6" a="1"/>
  <c r="F8" i="6" s="1"/>
  <c r="E8" i="6"/>
  <c r="D8" i="6"/>
  <c r="G27" i="6"/>
  <c r="F27" i="6"/>
  <c r="E27" i="6"/>
  <c r="D27" i="6"/>
  <c r="G5" i="6"/>
  <c r="F5" i="6" a="1"/>
  <c r="F5" i="6" s="1"/>
  <c r="E5" i="6"/>
  <c r="D5" i="6"/>
  <c r="G6" i="6"/>
  <c r="F6" i="6" a="1"/>
  <c r="F6" i="6" s="1"/>
  <c r="E6" i="6"/>
  <c r="D6" i="6"/>
  <c r="G3" i="6"/>
  <c r="F3" i="6"/>
  <c r="E3" i="6"/>
  <c r="D3" i="6"/>
  <c r="G4" i="6"/>
  <c r="F4" i="6"/>
  <c r="E4" i="6"/>
  <c r="D4" i="6"/>
  <c r="D2" i="6"/>
  <c r="G27" i="5"/>
  <c r="F27" i="5"/>
  <c r="E27" i="5"/>
  <c r="D27" i="5"/>
  <c r="G33" i="5"/>
  <c r="F33" i="5"/>
  <c r="E33" i="5"/>
  <c r="D33" i="5"/>
  <c r="G75" i="5"/>
  <c r="F75" i="5"/>
  <c r="G88" i="5"/>
  <c r="F88" i="5"/>
  <c r="E88" i="5"/>
  <c r="D88" i="5"/>
  <c r="G87" i="5"/>
  <c r="F87" i="5"/>
  <c r="E87" i="5"/>
  <c r="D87" i="5"/>
  <c r="G56" i="5"/>
  <c r="F56" i="5"/>
  <c r="E56" i="5"/>
  <c r="G72" i="5"/>
  <c r="F72" i="5"/>
  <c r="E72" i="5"/>
  <c r="D72" i="5"/>
  <c r="G77" i="5"/>
  <c r="F77" i="5"/>
  <c r="E77" i="5"/>
  <c r="G39" i="5"/>
  <c r="F39" i="5"/>
  <c r="E39" i="5"/>
  <c r="D39" i="5"/>
  <c r="G54" i="5"/>
  <c r="F54" i="5"/>
  <c r="E54" i="5"/>
  <c r="D54" i="5"/>
  <c r="G69" i="5"/>
  <c r="F69" i="5"/>
  <c r="E69" i="5"/>
  <c r="D69" i="5"/>
  <c r="G84" i="5"/>
  <c r="F84" i="5"/>
  <c r="E84" i="5"/>
  <c r="D84" i="5"/>
  <c r="G50" i="5"/>
  <c r="F50" i="5"/>
  <c r="E50" i="5"/>
  <c r="D50" i="5"/>
  <c r="G85" i="5"/>
  <c r="F85" i="5"/>
  <c r="E85" i="5"/>
  <c r="D85" i="5"/>
  <c r="G31" i="5"/>
  <c r="F31" i="5"/>
  <c r="E31" i="5"/>
  <c r="D31" i="5"/>
  <c r="G86" i="5"/>
  <c r="F86" i="5"/>
  <c r="G98" i="5"/>
  <c r="F98" i="5"/>
  <c r="E98" i="5"/>
  <c r="D98" i="5"/>
  <c r="G65" i="5"/>
  <c r="F65" i="5"/>
  <c r="E65" i="5"/>
  <c r="D65" i="5"/>
  <c r="G74" i="5"/>
  <c r="F74" i="5"/>
  <c r="G44" i="5"/>
  <c r="F44" i="5"/>
  <c r="E44" i="5"/>
  <c r="D44" i="5"/>
  <c r="G63" i="5"/>
  <c r="F63" i="5"/>
  <c r="E63" i="5"/>
  <c r="D63" i="5"/>
  <c r="G48" i="5"/>
  <c r="F48" i="5"/>
  <c r="E48" i="5"/>
  <c r="D48" i="5"/>
  <c r="G42" i="5"/>
  <c r="F42" i="5"/>
  <c r="E42" i="5"/>
  <c r="D42" i="5"/>
  <c r="G68" i="5"/>
  <c r="F68" i="5"/>
  <c r="E68" i="5"/>
  <c r="D68" i="5"/>
  <c r="G64" i="5"/>
  <c r="F64" i="5"/>
  <c r="E64" i="5"/>
  <c r="D64" i="5"/>
  <c r="G35" i="5"/>
  <c r="F35" i="5"/>
  <c r="E35" i="5"/>
  <c r="D35" i="5"/>
  <c r="G10" i="5"/>
  <c r="F10" i="5"/>
  <c r="E10" i="5"/>
  <c r="D10" i="5"/>
  <c r="G30" i="5"/>
  <c r="F30" i="5"/>
  <c r="E30" i="5"/>
  <c r="D30" i="5"/>
  <c r="G36" i="5"/>
  <c r="F36" i="5"/>
  <c r="E36" i="5"/>
  <c r="D36" i="5"/>
  <c r="G47" i="5"/>
  <c r="F47" i="5"/>
  <c r="E47" i="5"/>
  <c r="D47" i="5"/>
  <c r="G45" i="5"/>
  <c r="F45" i="5"/>
  <c r="E45" i="5"/>
  <c r="D45" i="5"/>
  <c r="G25" i="5"/>
  <c r="F25" i="5"/>
  <c r="E25" i="5"/>
  <c r="D25" i="5"/>
  <c r="G43" i="5"/>
  <c r="F43" i="5"/>
  <c r="E43" i="5"/>
  <c r="D43" i="5"/>
  <c r="G46" i="5"/>
  <c r="F46" i="5"/>
  <c r="E46" i="5"/>
  <c r="D46" i="5"/>
  <c r="G76" i="5"/>
  <c r="F76" i="5"/>
  <c r="E76" i="5"/>
  <c r="G53" i="5"/>
  <c r="F53" i="5"/>
  <c r="E53" i="5"/>
  <c r="D53" i="5"/>
  <c r="G13" i="5"/>
  <c r="F13" i="5"/>
  <c r="E13" i="5"/>
  <c r="D13" i="5"/>
  <c r="G34" i="5"/>
  <c r="F34" i="5"/>
  <c r="E34" i="5"/>
  <c r="G38" i="5"/>
  <c r="F38" i="5"/>
  <c r="E38" i="5"/>
  <c r="D38" i="5"/>
  <c r="G59" i="5"/>
  <c r="F59" i="5"/>
  <c r="E59" i="5"/>
  <c r="D59" i="5"/>
  <c r="G22" i="5"/>
  <c r="F22" i="5"/>
  <c r="E22" i="5"/>
  <c r="D22" i="5"/>
  <c r="G24" i="5"/>
  <c r="F24" i="5"/>
  <c r="E24" i="5"/>
  <c r="D24" i="5"/>
  <c r="G11" i="5"/>
  <c r="F11" i="5"/>
  <c r="E11" i="5"/>
  <c r="D11" i="5"/>
  <c r="G14" i="5"/>
  <c r="F14" i="5"/>
  <c r="E14" i="5"/>
  <c r="D14" i="5"/>
  <c r="G18" i="5"/>
  <c r="F18" i="5"/>
  <c r="E18" i="5"/>
  <c r="D18" i="5"/>
  <c r="G17" i="5"/>
  <c r="F17" i="5"/>
  <c r="E17" i="5"/>
  <c r="G28" i="5"/>
  <c r="F28" i="5"/>
  <c r="E28" i="5"/>
  <c r="D28" i="5"/>
  <c r="G15" i="5"/>
  <c r="F15" i="5"/>
  <c r="E15" i="5"/>
  <c r="D15" i="5"/>
  <c r="G29" i="5"/>
  <c r="F29" i="5"/>
  <c r="E29" i="5"/>
  <c r="D29" i="5"/>
  <c r="G19" i="5"/>
  <c r="F19" i="5"/>
  <c r="E19" i="5"/>
  <c r="D19" i="5"/>
  <c r="G20" i="5"/>
  <c r="F20" i="5"/>
  <c r="E20" i="5"/>
  <c r="D20" i="5"/>
  <c r="G23" i="5"/>
  <c r="F23" i="5"/>
  <c r="E23" i="5"/>
  <c r="D23" i="5"/>
  <c r="G9" i="5"/>
  <c r="F9" i="5"/>
  <c r="E9" i="5"/>
  <c r="D9" i="5"/>
  <c r="G12" i="5"/>
  <c r="F12" i="5"/>
  <c r="E12" i="5"/>
  <c r="D12" i="5"/>
  <c r="G7" i="5"/>
  <c r="F7" i="5" a="1"/>
  <c r="F7" i="5" s="1"/>
  <c r="E7" i="5"/>
  <c r="D7" i="5"/>
  <c r="G8" i="5"/>
  <c r="F8" i="5"/>
  <c r="E8" i="5"/>
  <c r="D8" i="5"/>
  <c r="G100" i="5"/>
  <c r="F100" i="5"/>
  <c r="E100" i="5"/>
  <c r="D100" i="5"/>
  <c r="G21" i="5"/>
  <c r="F21" i="5"/>
  <c r="E21" i="5"/>
  <c r="D21" i="5"/>
  <c r="G16" i="5"/>
  <c r="F16" i="5"/>
  <c r="E16" i="5"/>
  <c r="D16" i="5"/>
  <c r="G5" i="5"/>
  <c r="F5" i="5"/>
  <c r="E5" i="5"/>
  <c r="D5" i="5"/>
  <c r="G4" i="5"/>
  <c r="F4" i="5"/>
  <c r="E4" i="5"/>
  <c r="D4" i="5"/>
  <c r="G6" i="5"/>
  <c r="F6" i="5"/>
  <c r="E6" i="5"/>
  <c r="D6" i="5"/>
  <c r="G3" i="5"/>
  <c r="F3" i="5"/>
  <c r="E3" i="5"/>
  <c r="D3" i="5"/>
  <c r="D2" i="5"/>
  <c r="G254" i="4"/>
  <c r="A254" i="4"/>
  <c r="G253" i="4"/>
  <c r="A253" i="4"/>
  <c r="G252" i="4"/>
  <c r="A252" i="4"/>
  <c r="G251" i="4"/>
  <c r="A251" i="4"/>
  <c r="G250" i="4"/>
  <c r="A250" i="4"/>
  <c r="G249" i="4"/>
  <c r="A249" i="4"/>
  <c r="G248" i="4"/>
  <c r="A248" i="4"/>
  <c r="G247" i="4"/>
  <c r="A247" i="4"/>
  <c r="G246" i="4"/>
  <c r="A246" i="4"/>
  <c r="G245" i="4"/>
  <c r="A245" i="4"/>
  <c r="G244" i="4"/>
  <c r="A244" i="4"/>
  <c r="G243" i="4"/>
  <c r="A243" i="4"/>
  <c r="G242" i="4"/>
  <c r="A242" i="4"/>
  <c r="G241" i="4"/>
  <c r="A241" i="4"/>
  <c r="G240" i="4"/>
  <c r="A240" i="4"/>
  <c r="G239" i="4"/>
  <c r="A239" i="4"/>
  <c r="G238" i="4"/>
  <c r="A238" i="4"/>
  <c r="G237" i="4"/>
  <c r="A237" i="4"/>
  <c r="G236" i="4"/>
  <c r="A236" i="4"/>
  <c r="G235" i="4"/>
  <c r="A235" i="4"/>
  <c r="G234" i="4"/>
  <c r="A234" i="4"/>
  <c r="G233" i="4"/>
  <c r="A233" i="4"/>
  <c r="G232" i="4"/>
  <c r="A232" i="4"/>
  <c r="G231" i="4"/>
  <c r="A231" i="4"/>
  <c r="G230" i="4"/>
  <c r="A230" i="4"/>
  <c r="G229" i="4"/>
  <c r="A229" i="4"/>
  <c r="G228" i="4"/>
  <c r="A228" i="4"/>
  <c r="G227" i="4"/>
  <c r="A227" i="4"/>
  <c r="G226" i="4"/>
  <c r="A226" i="4"/>
  <c r="G225" i="4"/>
  <c r="A225" i="4"/>
  <c r="G224" i="4"/>
  <c r="A224" i="4"/>
  <c r="G223" i="4"/>
  <c r="A223" i="4"/>
  <c r="G222" i="4"/>
  <c r="A222" i="4"/>
  <c r="G221" i="4"/>
  <c r="A221" i="4"/>
  <c r="G220" i="4"/>
  <c r="A220" i="4"/>
  <c r="G219" i="4"/>
  <c r="A219" i="4"/>
  <c r="G218" i="4"/>
  <c r="A218" i="4"/>
  <c r="G217" i="4"/>
  <c r="A217" i="4"/>
  <c r="G216" i="4"/>
  <c r="A216" i="4"/>
  <c r="G215" i="4"/>
  <c r="A215" i="4"/>
  <c r="G214" i="4"/>
  <c r="A214" i="4"/>
  <c r="G213" i="4"/>
  <c r="A213" i="4"/>
  <c r="G212" i="4"/>
  <c r="A212" i="4"/>
  <c r="G211" i="4"/>
  <c r="A211" i="4"/>
  <c r="G210" i="4"/>
  <c r="A210" i="4"/>
  <c r="G209" i="4"/>
  <c r="A209" i="4"/>
  <c r="G208" i="4"/>
  <c r="A208" i="4"/>
  <c r="G207" i="4"/>
  <c r="A207" i="4"/>
  <c r="G206" i="4"/>
  <c r="A206" i="4"/>
  <c r="G205" i="4"/>
  <c r="A205" i="4"/>
  <c r="G204" i="4"/>
  <c r="A204" i="4"/>
  <c r="G203" i="4"/>
  <c r="A203" i="4"/>
  <c r="G202" i="4"/>
  <c r="A202" i="4"/>
  <c r="G201" i="4"/>
  <c r="A201" i="4"/>
  <c r="G200" i="4"/>
  <c r="A200" i="4"/>
  <c r="G199" i="4"/>
  <c r="A199" i="4"/>
  <c r="G198" i="4"/>
  <c r="A198" i="4"/>
  <c r="G197" i="4"/>
  <c r="A197" i="4"/>
  <c r="G196" i="4"/>
  <c r="A196" i="4"/>
  <c r="G195" i="4"/>
  <c r="A195" i="4"/>
  <c r="G194" i="4"/>
  <c r="A194" i="4"/>
  <c r="G193" i="4"/>
  <c r="A193" i="4"/>
  <c r="G192" i="4"/>
  <c r="A192" i="4"/>
  <c r="G191" i="4"/>
  <c r="A191" i="4"/>
  <c r="G190" i="4"/>
  <c r="A190" i="4"/>
  <c r="G189" i="4"/>
  <c r="A189" i="4"/>
  <c r="G188" i="4"/>
  <c r="A188" i="4"/>
  <c r="G187" i="4"/>
  <c r="A187" i="4"/>
  <c r="G186" i="4"/>
  <c r="A186" i="4"/>
  <c r="G185" i="4"/>
  <c r="A185" i="4"/>
  <c r="G184" i="4"/>
  <c r="A184" i="4"/>
  <c r="G183" i="4"/>
  <c r="A183" i="4"/>
  <c r="G182" i="4"/>
  <c r="A182" i="4"/>
  <c r="G181" i="4"/>
  <c r="A181" i="4"/>
  <c r="G180" i="4"/>
  <c r="A180" i="4"/>
  <c r="G179" i="4"/>
  <c r="A179" i="4"/>
  <c r="G178" i="4"/>
  <c r="A178" i="4"/>
  <c r="G177" i="4"/>
  <c r="A177" i="4"/>
  <c r="G176" i="4"/>
  <c r="A176" i="4"/>
  <c r="G175" i="4"/>
  <c r="A175" i="4"/>
  <c r="G174" i="4"/>
  <c r="A174" i="4"/>
  <c r="G173" i="4"/>
  <c r="A173" i="4"/>
  <c r="G172" i="4"/>
  <c r="A172" i="4"/>
  <c r="G171" i="4"/>
  <c r="A171" i="4"/>
  <c r="G170" i="4"/>
  <c r="A170" i="4"/>
  <c r="G169" i="4"/>
  <c r="A169" i="4"/>
  <c r="G168" i="4"/>
  <c r="A168" i="4"/>
  <c r="G167" i="4"/>
  <c r="A167" i="4"/>
  <c r="G166" i="4"/>
  <c r="A166" i="4"/>
  <c r="G165" i="4"/>
  <c r="A165" i="4"/>
  <c r="G164" i="4"/>
  <c r="A164" i="4"/>
  <c r="G163" i="4"/>
  <c r="A163" i="4"/>
  <c r="G162" i="4"/>
  <c r="A162" i="4"/>
  <c r="G161" i="4"/>
  <c r="A161" i="4"/>
  <c r="G160" i="4"/>
  <c r="A160" i="4"/>
  <c r="G159" i="4"/>
  <c r="A159" i="4"/>
  <c r="G158" i="4"/>
  <c r="A158" i="4"/>
  <c r="G157" i="4"/>
  <c r="A157" i="4"/>
  <c r="G156" i="4"/>
  <c r="A156" i="4"/>
  <c r="G155" i="4"/>
  <c r="A155" i="4"/>
  <c r="G154" i="4"/>
  <c r="A154" i="4"/>
  <c r="G153" i="4"/>
  <c r="A153" i="4"/>
  <c r="G152" i="4"/>
  <c r="A152" i="4"/>
  <c r="G151" i="4"/>
  <c r="A151" i="4"/>
  <c r="G150" i="4"/>
  <c r="A150" i="4"/>
  <c r="G149" i="4"/>
  <c r="A149" i="4"/>
  <c r="G148" i="4"/>
  <c r="A148" i="4"/>
  <c r="G147" i="4"/>
  <c r="A147" i="4"/>
  <c r="G146" i="4"/>
  <c r="A146" i="4"/>
  <c r="G145" i="4"/>
  <c r="A145" i="4"/>
  <c r="G144" i="4"/>
  <c r="A144" i="4"/>
  <c r="G143" i="4"/>
  <c r="A143" i="4"/>
  <c r="G142" i="4"/>
  <c r="A142" i="4"/>
  <c r="G141" i="4"/>
  <c r="A141" i="4"/>
  <c r="G140" i="4"/>
  <c r="A140" i="4"/>
  <c r="G139" i="4"/>
  <c r="A139" i="4"/>
  <c r="G138" i="4"/>
  <c r="A138" i="4"/>
  <c r="G137" i="4"/>
  <c r="A137" i="4"/>
  <c r="G136" i="4"/>
  <c r="A136" i="4"/>
  <c r="G135" i="4"/>
  <c r="A135" i="4"/>
  <c r="G134" i="4"/>
  <c r="A134" i="4"/>
  <c r="G133" i="4"/>
  <c r="A133" i="4"/>
  <c r="G132" i="4"/>
  <c r="A132" i="4"/>
  <c r="G131" i="4"/>
  <c r="A131" i="4"/>
  <c r="G130" i="4"/>
  <c r="A130" i="4"/>
  <c r="G129" i="4"/>
  <c r="A129" i="4"/>
  <c r="G128" i="4"/>
  <c r="A128" i="4"/>
  <c r="G127" i="4"/>
  <c r="A127" i="4"/>
  <c r="G126" i="4"/>
  <c r="A126" i="4"/>
  <c r="G125" i="4"/>
  <c r="A125" i="4"/>
  <c r="G124" i="4"/>
  <c r="A124" i="4"/>
  <c r="G123" i="4"/>
  <c r="A123" i="4"/>
  <c r="G122" i="4"/>
  <c r="A122" i="4"/>
  <c r="G121" i="4"/>
  <c r="A121" i="4"/>
  <c r="G120" i="4"/>
  <c r="A120" i="4"/>
  <c r="G119" i="4"/>
  <c r="A119" i="4"/>
  <c r="G118" i="4"/>
  <c r="A118" i="4"/>
  <c r="G117" i="4"/>
  <c r="A117" i="4"/>
  <c r="G116" i="4"/>
  <c r="A116" i="4"/>
  <c r="G115" i="4"/>
  <c r="A115" i="4"/>
  <c r="G114" i="4"/>
  <c r="A114" i="4"/>
  <c r="G113" i="4"/>
  <c r="A113" i="4"/>
  <c r="G112" i="4"/>
  <c r="A112" i="4"/>
  <c r="G111" i="4"/>
  <c r="A111" i="4"/>
  <c r="G110" i="4"/>
  <c r="A110" i="4"/>
  <c r="G109" i="4"/>
  <c r="A109" i="4"/>
  <c r="G108" i="4"/>
  <c r="A108" i="4"/>
  <c r="G107" i="4"/>
  <c r="A107" i="4"/>
  <c r="G106" i="4"/>
  <c r="A106" i="4"/>
  <c r="G105" i="4"/>
  <c r="A105" i="4"/>
  <c r="G104" i="4"/>
  <c r="A104" i="4"/>
  <c r="G103" i="4"/>
  <c r="A103" i="4"/>
  <c r="G102" i="4"/>
  <c r="A102" i="4"/>
  <c r="G101" i="4"/>
  <c r="A101" i="4"/>
  <c r="G100" i="4"/>
  <c r="A100" i="4"/>
  <c r="G99" i="4"/>
  <c r="A99" i="4"/>
  <c r="G98" i="4"/>
  <c r="A98" i="4"/>
  <c r="G97" i="4"/>
  <c r="A97" i="4"/>
  <c r="G96" i="4"/>
  <c r="A96" i="4"/>
  <c r="G95" i="4"/>
  <c r="A95" i="4"/>
  <c r="G94" i="4"/>
  <c r="A94" i="4"/>
  <c r="G93" i="4"/>
  <c r="A93" i="4"/>
  <c r="G92" i="4"/>
  <c r="A92" i="4"/>
  <c r="G91" i="4"/>
  <c r="A91" i="4"/>
  <c r="G90" i="4"/>
  <c r="A90" i="4"/>
  <c r="G89" i="4"/>
  <c r="A89" i="4"/>
  <c r="G88" i="4"/>
  <c r="A88" i="4"/>
  <c r="G87" i="4"/>
  <c r="A87" i="4"/>
  <c r="G86" i="4"/>
  <c r="A86" i="4"/>
  <c r="G85" i="4"/>
  <c r="A85" i="4"/>
  <c r="G84" i="4"/>
  <c r="A84" i="4"/>
  <c r="G83" i="4"/>
  <c r="A83" i="4"/>
  <c r="G82" i="4"/>
  <c r="A82" i="4"/>
  <c r="G81" i="4"/>
  <c r="A81" i="4"/>
  <c r="G80" i="4"/>
  <c r="A80" i="4"/>
  <c r="G79" i="4"/>
  <c r="A79" i="4"/>
  <c r="G78" i="4"/>
  <c r="A78" i="4"/>
  <c r="G77" i="4"/>
  <c r="A77" i="4"/>
  <c r="G76" i="4"/>
  <c r="A76" i="4"/>
  <c r="G75" i="4"/>
  <c r="A75" i="4"/>
  <c r="G74" i="4"/>
  <c r="A74" i="4"/>
  <c r="G73" i="4"/>
  <c r="A73" i="4"/>
  <c r="G72" i="4"/>
  <c r="A72" i="4"/>
  <c r="G71" i="4"/>
  <c r="A71" i="4"/>
  <c r="G70" i="4"/>
  <c r="A70" i="4"/>
  <c r="G69" i="4"/>
  <c r="A69" i="4"/>
  <c r="G68" i="4"/>
  <c r="A68" i="4"/>
  <c r="G67" i="4"/>
  <c r="A67" i="4"/>
  <c r="G66" i="4"/>
  <c r="A66" i="4"/>
  <c r="G65" i="4"/>
  <c r="A65" i="4"/>
  <c r="G64" i="4"/>
  <c r="A64" i="4"/>
  <c r="G63" i="4"/>
  <c r="A63" i="4"/>
  <c r="G62" i="4"/>
  <c r="A62" i="4"/>
  <c r="G61" i="4"/>
  <c r="A61" i="4"/>
  <c r="G60" i="4"/>
  <c r="A60" i="4"/>
  <c r="G59" i="4"/>
  <c r="A59" i="4"/>
  <c r="G58" i="4"/>
  <c r="A58" i="4"/>
  <c r="G57" i="4"/>
  <c r="A57" i="4"/>
  <c r="G56" i="4"/>
  <c r="A56" i="4"/>
  <c r="G55" i="4"/>
  <c r="A55" i="4"/>
  <c r="G54" i="4"/>
  <c r="A54" i="4"/>
  <c r="G53" i="4"/>
  <c r="A53" i="4"/>
  <c r="G52" i="4"/>
  <c r="A52" i="4"/>
  <c r="G51" i="4"/>
  <c r="A51" i="4"/>
  <c r="G50" i="4"/>
  <c r="A50" i="4"/>
  <c r="G49" i="4"/>
  <c r="A49" i="4"/>
  <c r="G48" i="4"/>
  <c r="A48" i="4"/>
  <c r="G47" i="4"/>
  <c r="A47" i="4"/>
  <c r="G46" i="4"/>
  <c r="A46" i="4"/>
  <c r="G45" i="4"/>
  <c r="A45" i="4"/>
  <c r="G44" i="4"/>
  <c r="A44" i="4"/>
  <c r="G43" i="4"/>
  <c r="A43" i="4"/>
  <c r="G42" i="4"/>
  <c r="A42" i="4"/>
  <c r="G41" i="4"/>
  <c r="A41" i="4"/>
  <c r="G40" i="4"/>
  <c r="A40" i="4"/>
  <c r="G39" i="4"/>
  <c r="A39" i="4"/>
  <c r="G38" i="4"/>
  <c r="A38" i="4"/>
  <c r="G37" i="4"/>
  <c r="A37" i="4"/>
  <c r="G36" i="4"/>
  <c r="A36" i="4"/>
  <c r="G35" i="4"/>
  <c r="A35" i="4"/>
  <c r="G34" i="4"/>
  <c r="A34" i="4"/>
  <c r="G33" i="4"/>
  <c r="A33" i="4"/>
  <c r="G32" i="4"/>
  <c r="A32" i="4"/>
  <c r="G31" i="4"/>
  <c r="A31" i="4"/>
  <c r="G30" i="4"/>
  <c r="A30" i="4"/>
  <c r="G29" i="4"/>
  <c r="A29" i="4"/>
  <c r="G28" i="4"/>
  <c r="A28" i="4"/>
  <c r="G27" i="4"/>
  <c r="A27" i="4"/>
  <c r="G26" i="4"/>
  <c r="A26" i="4"/>
  <c r="G25" i="4"/>
  <c r="A25" i="4"/>
  <c r="G24" i="4"/>
  <c r="A24" i="4"/>
  <c r="G23" i="4"/>
  <c r="A23" i="4"/>
  <c r="G22" i="4"/>
  <c r="A22" i="4"/>
  <c r="G21" i="4"/>
  <c r="A21" i="4"/>
  <c r="G20" i="4"/>
  <c r="A20" i="4"/>
  <c r="G19" i="4"/>
  <c r="A19" i="4"/>
  <c r="G18" i="4"/>
  <c r="A18" i="4"/>
  <c r="G17" i="4"/>
  <c r="A17" i="4"/>
  <c r="G16" i="4"/>
  <c r="A16" i="4"/>
  <c r="G15" i="4"/>
  <c r="A15" i="4"/>
  <c r="G14" i="4"/>
  <c r="A14" i="4"/>
  <c r="G13" i="4"/>
  <c r="A13" i="4"/>
  <c r="G12" i="4"/>
  <c r="A12" i="4"/>
  <c r="G11" i="4"/>
  <c r="A11" i="4"/>
  <c r="G10" i="4"/>
  <c r="A10" i="4"/>
  <c r="G9" i="4"/>
  <c r="A9" i="4"/>
  <c r="G8" i="4"/>
  <c r="A8" i="4"/>
  <c r="G7" i="4"/>
  <c r="A7" i="4"/>
  <c r="G6" i="4"/>
  <c r="A6" i="4"/>
  <c r="G5" i="4"/>
  <c r="A5" i="4"/>
  <c r="G4" i="4"/>
  <c r="A4" i="4"/>
  <c r="G3" i="4"/>
  <c r="A3" i="4"/>
  <c r="G2" i="4"/>
  <c r="A2" i="4"/>
  <c r="T258" i="3"/>
  <c r="P258" i="3"/>
  <c r="S258" i="3" s="1"/>
  <c r="I151" i="4" s="1"/>
  <c r="H258" i="3"/>
  <c r="D151" i="4" s="1"/>
  <c r="G258" i="3"/>
  <c r="C151" i="4" s="1"/>
  <c r="F258" i="3"/>
  <c r="B151" i="4" s="1"/>
  <c r="T257" i="3"/>
  <c r="P257" i="3"/>
  <c r="H257" i="3"/>
  <c r="D150" i="4" s="1"/>
  <c r="G257" i="3"/>
  <c r="C150" i="4" s="1"/>
  <c r="F257" i="3"/>
  <c r="B150" i="4" s="1"/>
  <c r="T256" i="3"/>
  <c r="P256" i="3"/>
  <c r="H256" i="3"/>
  <c r="D149" i="4" s="1"/>
  <c r="G256" i="3"/>
  <c r="F256" i="3"/>
  <c r="B149" i="4" s="1"/>
  <c r="T255" i="3"/>
  <c r="P255" i="3"/>
  <c r="Q255" i="3" s="1"/>
  <c r="R255" i="3" s="1"/>
  <c r="H255" i="3"/>
  <c r="D148" i="4" s="1"/>
  <c r="G255" i="3"/>
  <c r="F255" i="3"/>
  <c r="B148" i="4" s="1"/>
  <c r="T254" i="3"/>
  <c r="P254" i="3"/>
  <c r="S254" i="3" s="1"/>
  <c r="I147" i="4" s="1"/>
  <c r="H254" i="3"/>
  <c r="D147" i="4" s="1"/>
  <c r="G254" i="3"/>
  <c r="F254" i="3"/>
  <c r="B147" i="4" s="1"/>
  <c r="T253" i="3"/>
  <c r="P253" i="3"/>
  <c r="Q253" i="3" s="1"/>
  <c r="R253" i="3" s="1"/>
  <c r="H253" i="3"/>
  <c r="D146" i="4" s="1"/>
  <c r="G253" i="3"/>
  <c r="F253" i="3"/>
  <c r="B146" i="4" s="1"/>
  <c r="T252" i="3"/>
  <c r="P252" i="3"/>
  <c r="H252" i="3"/>
  <c r="D145" i="4" s="1"/>
  <c r="G252" i="3"/>
  <c r="F252" i="3"/>
  <c r="B145" i="4" s="1"/>
  <c r="T251" i="3"/>
  <c r="P251" i="3"/>
  <c r="Q251" i="3" s="1"/>
  <c r="R251" i="3" s="1"/>
  <c r="H251" i="3"/>
  <c r="D144" i="4" s="1"/>
  <c r="G251" i="3"/>
  <c r="F251" i="3"/>
  <c r="B144" i="4" s="1"/>
  <c r="T250" i="3"/>
  <c r="P250" i="3"/>
  <c r="Q250" i="3" s="1"/>
  <c r="R250" i="3" s="1"/>
  <c r="H250" i="3"/>
  <c r="D143" i="4" s="1"/>
  <c r="G250" i="3"/>
  <c r="F250" i="3"/>
  <c r="T249" i="3"/>
  <c r="P249" i="3"/>
  <c r="Q249" i="3" s="1"/>
  <c r="R249" i="3" s="1"/>
  <c r="H249" i="3"/>
  <c r="D142" i="4" s="1"/>
  <c r="G249" i="3"/>
  <c r="F249" i="3"/>
  <c r="T248" i="3"/>
  <c r="P248" i="3"/>
  <c r="S248" i="3" s="1"/>
  <c r="I141" i="4" s="1"/>
  <c r="H248" i="3"/>
  <c r="D141" i="4" s="1"/>
  <c r="G248" i="3"/>
  <c r="F248" i="3"/>
  <c r="T247" i="3"/>
  <c r="P247" i="3"/>
  <c r="Q247" i="3" s="1"/>
  <c r="R247" i="3" s="1"/>
  <c r="H247" i="3"/>
  <c r="D140" i="4" s="1"/>
  <c r="G247" i="3"/>
  <c r="F247" i="3"/>
  <c r="T246" i="3"/>
  <c r="P246" i="3"/>
  <c r="S246" i="3" s="1"/>
  <c r="I139" i="4" s="1"/>
  <c r="H246" i="3"/>
  <c r="D139" i="4" s="1"/>
  <c r="G246" i="3"/>
  <c r="C139" i="4" s="1"/>
  <c r="F246" i="3"/>
  <c r="T245" i="3"/>
  <c r="P245" i="3"/>
  <c r="H245" i="3"/>
  <c r="D138" i="4" s="1"/>
  <c r="G245" i="3"/>
  <c r="C138" i="4" s="1"/>
  <c r="F245" i="3"/>
  <c r="T244" i="3"/>
  <c r="P244" i="3"/>
  <c r="S244" i="3" s="1"/>
  <c r="I137" i="4" s="1"/>
  <c r="H244" i="3"/>
  <c r="D137" i="4" s="1"/>
  <c r="G244" i="3"/>
  <c r="C137" i="4" s="1"/>
  <c r="F244" i="3"/>
  <c r="T243" i="3"/>
  <c r="P243" i="3"/>
  <c r="Q243" i="3" s="1"/>
  <c r="R243" i="3" s="1"/>
  <c r="H243" i="3"/>
  <c r="D136" i="4" s="1"/>
  <c r="G243" i="3"/>
  <c r="C136" i="4" s="1"/>
  <c r="F243" i="3"/>
  <c r="T242" i="3"/>
  <c r="P242" i="3"/>
  <c r="H242" i="3"/>
  <c r="D135" i="4" s="1"/>
  <c r="G242" i="3"/>
  <c r="C135" i="4" s="1"/>
  <c r="F242" i="3"/>
  <c r="T241" i="3"/>
  <c r="P241" i="3"/>
  <c r="Q241" i="3" s="1"/>
  <c r="R241" i="3" s="1"/>
  <c r="H241" i="3"/>
  <c r="D134" i="4" s="1"/>
  <c r="G241" i="3"/>
  <c r="C134" i="4" s="1"/>
  <c r="F241" i="3"/>
  <c r="T240" i="3"/>
  <c r="P240" i="3"/>
  <c r="Q240" i="3" s="1"/>
  <c r="R240" i="3" s="1"/>
  <c r="H240" i="3"/>
  <c r="D133" i="4" s="1"/>
  <c r="G240" i="3"/>
  <c r="F240" i="3"/>
  <c r="T239" i="3"/>
  <c r="P239" i="3"/>
  <c r="Q239" i="3" s="1"/>
  <c r="R239" i="3" s="1"/>
  <c r="H239" i="3"/>
  <c r="D132" i="4" s="1"/>
  <c r="G239" i="3"/>
  <c r="F239" i="3"/>
  <c r="T238" i="3"/>
  <c r="P238" i="3"/>
  <c r="S238" i="3" s="1"/>
  <c r="I131" i="4" s="1"/>
  <c r="H238" i="3"/>
  <c r="D131" i="4" s="1"/>
  <c r="G238" i="3"/>
  <c r="C131" i="4" s="1"/>
  <c r="F238" i="3"/>
  <c r="T237" i="3"/>
  <c r="P237" i="3"/>
  <c r="Q237" i="3" s="1"/>
  <c r="R237" i="3" s="1"/>
  <c r="H237" i="3"/>
  <c r="D130" i="4" s="1"/>
  <c r="G237" i="3"/>
  <c r="I237" i="3" s="1"/>
  <c r="J237" i="3" s="1"/>
  <c r="F237" i="3"/>
  <c r="T236" i="3"/>
  <c r="P236" i="3"/>
  <c r="S236" i="3" s="1"/>
  <c r="I129" i="4" s="1"/>
  <c r="H236" i="3"/>
  <c r="D129" i="4" s="1"/>
  <c r="G236" i="3"/>
  <c r="C129" i="4" s="1"/>
  <c r="F236" i="3"/>
  <c r="B129" i="4" s="1"/>
  <c r="T235" i="3"/>
  <c r="P235" i="3"/>
  <c r="Q235" i="3" s="1"/>
  <c r="R235" i="3" s="1"/>
  <c r="H235" i="3"/>
  <c r="D128" i="4" s="1"/>
  <c r="G235" i="3"/>
  <c r="C128" i="4" s="1"/>
  <c r="F235" i="3"/>
  <c r="B128" i="4" s="1"/>
  <c r="T234" i="3"/>
  <c r="P234" i="3"/>
  <c r="S234" i="3" s="1"/>
  <c r="I127" i="4" s="1"/>
  <c r="H234" i="3"/>
  <c r="D127" i="4" s="1"/>
  <c r="G234" i="3"/>
  <c r="C127" i="4" s="1"/>
  <c r="F234" i="3"/>
  <c r="B127" i="4" s="1"/>
  <c r="T233" i="3"/>
  <c r="P233" i="3"/>
  <c r="Q233" i="3" s="1"/>
  <c r="R233" i="3" s="1"/>
  <c r="H233" i="3"/>
  <c r="D126" i="4" s="1"/>
  <c r="G233" i="3"/>
  <c r="C126" i="4" s="1"/>
  <c r="F233" i="3"/>
  <c r="B126" i="4" s="1"/>
  <c r="T232" i="3"/>
  <c r="P232" i="3"/>
  <c r="S232" i="3" s="1"/>
  <c r="I125" i="4" s="1"/>
  <c r="H232" i="3"/>
  <c r="D125" i="4" s="1"/>
  <c r="G232" i="3"/>
  <c r="C125" i="4" s="1"/>
  <c r="F232" i="3"/>
  <c r="B125" i="4" s="1"/>
  <c r="T231" i="3"/>
  <c r="P231" i="3"/>
  <c r="H231" i="3"/>
  <c r="D124" i="4" s="1"/>
  <c r="G231" i="3"/>
  <c r="C124" i="4" s="1"/>
  <c r="F231" i="3"/>
  <c r="B124" i="4" s="1"/>
  <c r="T230" i="3"/>
  <c r="P230" i="3"/>
  <c r="S230" i="3" s="1"/>
  <c r="I123" i="4" s="1"/>
  <c r="H230" i="3"/>
  <c r="D123" i="4" s="1"/>
  <c r="G230" i="3"/>
  <c r="C123" i="4" s="1"/>
  <c r="F230" i="3"/>
  <c r="B123" i="4" s="1"/>
  <c r="T229" i="3"/>
  <c r="P229" i="3"/>
  <c r="H229" i="3"/>
  <c r="D122" i="4" s="1"/>
  <c r="G229" i="3"/>
  <c r="C122" i="4" s="1"/>
  <c r="F229" i="3"/>
  <c r="B122" i="4" s="1"/>
  <c r="T228" i="3"/>
  <c r="P228" i="3"/>
  <c r="H228" i="3"/>
  <c r="D121" i="4" s="1"/>
  <c r="G228" i="3"/>
  <c r="N228" i="3" s="1"/>
  <c r="F121" i="4" s="1"/>
  <c r="F228" i="3"/>
  <c r="B121" i="4" s="1"/>
  <c r="T227" i="3"/>
  <c r="P227" i="3"/>
  <c r="Q227" i="3" s="1"/>
  <c r="R227" i="3" s="1"/>
  <c r="H227" i="3"/>
  <c r="D120" i="4" s="1"/>
  <c r="G227" i="3"/>
  <c r="C120" i="4" s="1"/>
  <c r="F227" i="3"/>
  <c r="B120" i="4" s="1"/>
  <c r="T226" i="3"/>
  <c r="P226" i="3"/>
  <c r="H226" i="3"/>
  <c r="D119" i="4" s="1"/>
  <c r="G226" i="3"/>
  <c r="C119" i="4" s="1"/>
  <c r="F226" i="3"/>
  <c r="B119" i="4" s="1"/>
  <c r="T225" i="3"/>
  <c r="P225" i="3"/>
  <c r="S225" i="3" s="1"/>
  <c r="I118" i="4" s="1"/>
  <c r="H225" i="3"/>
  <c r="D118" i="4" s="1"/>
  <c r="G225" i="3"/>
  <c r="C118" i="4" s="1"/>
  <c r="F225" i="3"/>
  <c r="O225" i="3" s="1"/>
  <c r="H118" i="4" s="1"/>
  <c r="T224" i="3"/>
  <c r="P224" i="3"/>
  <c r="H224" i="3"/>
  <c r="D117" i="4" s="1"/>
  <c r="G224" i="3"/>
  <c r="C117" i="4" s="1"/>
  <c r="F224" i="3"/>
  <c r="B117" i="4" s="1"/>
  <c r="T223" i="3"/>
  <c r="P223" i="3"/>
  <c r="Q223" i="3" s="1"/>
  <c r="R223" i="3" s="1"/>
  <c r="H223" i="3"/>
  <c r="D116" i="4" s="1"/>
  <c r="G223" i="3"/>
  <c r="C116" i="4" s="1"/>
  <c r="F223" i="3"/>
  <c r="B116" i="4" s="1"/>
  <c r="T222" i="3"/>
  <c r="P222" i="3"/>
  <c r="S222" i="3" s="1"/>
  <c r="I115" i="4" s="1"/>
  <c r="H222" i="3"/>
  <c r="D115" i="4" s="1"/>
  <c r="G222" i="3"/>
  <c r="C115" i="4" s="1"/>
  <c r="F222" i="3"/>
  <c r="B115" i="4" s="1"/>
  <c r="T221" i="3"/>
  <c r="P221" i="3"/>
  <c r="S221" i="3" s="1"/>
  <c r="I114" i="4" s="1"/>
  <c r="H221" i="3"/>
  <c r="D114" i="4" s="1"/>
  <c r="G221" i="3"/>
  <c r="C114" i="4" s="1"/>
  <c r="F221" i="3"/>
  <c r="B114" i="4" s="1"/>
  <c r="T220" i="3"/>
  <c r="P220" i="3"/>
  <c r="Q220" i="3" s="1"/>
  <c r="R220" i="3" s="1"/>
  <c r="H220" i="3"/>
  <c r="D113" i="4" s="1"/>
  <c r="G220" i="3"/>
  <c r="N220" i="3" s="1"/>
  <c r="F113" i="4" s="1"/>
  <c r="F220" i="3"/>
  <c r="B113" i="4" s="1"/>
  <c r="T219" i="3"/>
  <c r="P219" i="3"/>
  <c r="Q219" i="3" s="1"/>
  <c r="R219" i="3" s="1"/>
  <c r="H219" i="3"/>
  <c r="D43" i="4" s="1"/>
  <c r="G219" i="3"/>
  <c r="N219" i="3" s="1"/>
  <c r="F43" i="4" s="1"/>
  <c r="F219" i="3"/>
  <c r="B43" i="4" s="1"/>
  <c r="T218" i="3"/>
  <c r="P218" i="3"/>
  <c r="S218" i="3" s="1"/>
  <c r="I53" i="4" s="1"/>
  <c r="H218" i="3"/>
  <c r="D53" i="4" s="1"/>
  <c r="G218" i="3"/>
  <c r="C53" i="4" s="1"/>
  <c r="F218" i="3"/>
  <c r="B53" i="4" s="1"/>
  <c r="T217" i="3"/>
  <c r="P217" i="3"/>
  <c r="S217" i="3" s="1"/>
  <c r="I45" i="4" s="1"/>
  <c r="H217" i="3"/>
  <c r="D45" i="4" s="1"/>
  <c r="G217" i="3"/>
  <c r="I217" i="3" s="1"/>
  <c r="J217" i="3" s="1"/>
  <c r="F217" i="3"/>
  <c r="T216" i="3"/>
  <c r="P216" i="3"/>
  <c r="S216" i="3" s="1"/>
  <c r="I56" i="4" s="1"/>
  <c r="H216" i="3"/>
  <c r="D56" i="4" s="1"/>
  <c r="G216" i="3"/>
  <c r="C56" i="4" s="1"/>
  <c r="F216" i="3"/>
  <c r="T215" i="3"/>
  <c r="P215" i="3"/>
  <c r="H215" i="3"/>
  <c r="D52" i="4" s="1"/>
  <c r="G215" i="3"/>
  <c r="I215" i="3" s="1"/>
  <c r="J215" i="3" s="1"/>
  <c r="F215" i="3"/>
  <c r="B52" i="4" s="1"/>
  <c r="T214" i="3"/>
  <c r="P214" i="3"/>
  <c r="Q214" i="3" s="1"/>
  <c r="R214" i="3" s="1"/>
  <c r="H214" i="3"/>
  <c r="D24" i="4" s="1"/>
  <c r="G214" i="3"/>
  <c r="N214" i="3" s="1"/>
  <c r="F24" i="4" s="1"/>
  <c r="F214" i="3"/>
  <c r="B24" i="4" s="1"/>
  <c r="T213" i="3"/>
  <c r="P213" i="3"/>
  <c r="H213" i="3"/>
  <c r="D37" i="4" s="1"/>
  <c r="G213" i="3"/>
  <c r="I213" i="3" s="1"/>
  <c r="J213" i="3" s="1"/>
  <c r="F213" i="3"/>
  <c r="B37" i="4" s="1"/>
  <c r="T212" i="3"/>
  <c r="P212" i="3"/>
  <c r="S212" i="3" s="1"/>
  <c r="I36" i="4" s="1"/>
  <c r="H212" i="3"/>
  <c r="D36" i="4" s="1"/>
  <c r="G212" i="3"/>
  <c r="F212" i="3"/>
  <c r="B36" i="4" s="1"/>
  <c r="T211" i="3"/>
  <c r="P211" i="3"/>
  <c r="Q211" i="3" s="1"/>
  <c r="R211" i="3" s="1"/>
  <c r="H211" i="3"/>
  <c r="D51" i="4" s="1"/>
  <c r="G211" i="3"/>
  <c r="I211" i="3" s="1"/>
  <c r="J211" i="3" s="1"/>
  <c r="F211" i="3"/>
  <c r="B51" i="4" s="1"/>
  <c r="T210" i="3"/>
  <c r="P210" i="3"/>
  <c r="S210" i="3" s="1"/>
  <c r="I50" i="4" s="1"/>
  <c r="H210" i="3"/>
  <c r="D50" i="4" s="1"/>
  <c r="G210" i="3"/>
  <c r="I210" i="3" s="1"/>
  <c r="J210" i="3" s="1"/>
  <c r="F210" i="3"/>
  <c r="T209" i="3"/>
  <c r="P209" i="3"/>
  <c r="S209" i="3" s="1"/>
  <c r="I14" i="4" s="1"/>
  <c r="H209" i="3"/>
  <c r="D14" i="4" s="1"/>
  <c r="G209" i="3"/>
  <c r="F209" i="3"/>
  <c r="B14" i="4" s="1"/>
  <c r="T208" i="3"/>
  <c r="P208" i="3"/>
  <c r="S208" i="3" s="1"/>
  <c r="I31" i="4" s="1"/>
  <c r="H208" i="3"/>
  <c r="D31" i="4" s="1"/>
  <c r="G208" i="3"/>
  <c r="F208" i="3"/>
  <c r="T207" i="3"/>
  <c r="P207" i="3"/>
  <c r="Q207" i="3" s="1"/>
  <c r="R207" i="3" s="1"/>
  <c r="H207" i="3"/>
  <c r="D19" i="4" s="1"/>
  <c r="G207" i="3"/>
  <c r="I207" i="3" s="1"/>
  <c r="J207" i="3" s="1"/>
  <c r="F207" i="3"/>
  <c r="T206" i="3"/>
  <c r="P206" i="3"/>
  <c r="Q206" i="3" s="1"/>
  <c r="R206" i="3" s="1"/>
  <c r="H206" i="3"/>
  <c r="D30" i="4" s="1"/>
  <c r="G206" i="3"/>
  <c r="N206" i="3" s="1"/>
  <c r="F30" i="4" s="1"/>
  <c r="F206" i="3"/>
  <c r="B30" i="4" s="1"/>
  <c r="T205" i="3"/>
  <c r="P205" i="3"/>
  <c r="Q205" i="3" s="1"/>
  <c r="R205" i="3" s="1"/>
  <c r="H205" i="3"/>
  <c r="D13" i="4" s="1"/>
  <c r="G205" i="3"/>
  <c r="C13" i="4" s="1"/>
  <c r="F205" i="3"/>
  <c r="O205" i="3" s="1"/>
  <c r="H13" i="4" s="1"/>
  <c r="T204" i="3"/>
  <c r="P204" i="3"/>
  <c r="H204" i="3"/>
  <c r="D8" i="4" s="1"/>
  <c r="G204" i="3"/>
  <c r="C8" i="4" s="1"/>
  <c r="F204" i="3"/>
  <c r="T203" i="3"/>
  <c r="P203" i="3"/>
  <c r="Q203" i="3" s="1"/>
  <c r="R203" i="3" s="1"/>
  <c r="H203" i="3"/>
  <c r="D11" i="4" s="1"/>
  <c r="G203" i="3"/>
  <c r="C11" i="4" s="1"/>
  <c r="F203" i="3"/>
  <c r="T202" i="3"/>
  <c r="P202" i="3"/>
  <c r="S202" i="3" s="1"/>
  <c r="I84" i="4" s="1"/>
  <c r="H202" i="3"/>
  <c r="D84" i="4" s="1"/>
  <c r="G202" i="3"/>
  <c r="C84" i="4" s="1"/>
  <c r="F202" i="3"/>
  <c r="O202" i="3" s="1"/>
  <c r="H84" i="4" s="1"/>
  <c r="T201" i="3"/>
  <c r="P201" i="3"/>
  <c r="S201" i="3" s="1"/>
  <c r="I77" i="4" s="1"/>
  <c r="H201" i="3"/>
  <c r="D77" i="4" s="1"/>
  <c r="G201" i="3"/>
  <c r="C77" i="4" s="1"/>
  <c r="F201" i="3"/>
  <c r="B77" i="4" s="1"/>
  <c r="T200" i="3"/>
  <c r="P200" i="3"/>
  <c r="S200" i="3" s="1"/>
  <c r="I40" i="4" s="1"/>
  <c r="H200" i="3"/>
  <c r="D40" i="4" s="1"/>
  <c r="G200" i="3"/>
  <c r="C40" i="4" s="1"/>
  <c r="F200" i="3"/>
  <c r="B40" i="4" s="1"/>
  <c r="T199" i="3"/>
  <c r="P199" i="3"/>
  <c r="H199" i="3"/>
  <c r="D67" i="4" s="1"/>
  <c r="G199" i="3"/>
  <c r="C67" i="4" s="1"/>
  <c r="F199" i="3"/>
  <c r="B67" i="4" s="1"/>
  <c r="T198" i="3"/>
  <c r="P198" i="3"/>
  <c r="S198" i="3" s="1"/>
  <c r="I70" i="4" s="1"/>
  <c r="H198" i="3"/>
  <c r="D70" i="4" s="1"/>
  <c r="G198" i="3"/>
  <c r="C70" i="4" s="1"/>
  <c r="F198" i="3"/>
  <c r="B70" i="4" s="1"/>
  <c r="T197" i="3"/>
  <c r="P197" i="3"/>
  <c r="S197" i="3" s="1"/>
  <c r="I74" i="4" s="1"/>
  <c r="H197" i="3"/>
  <c r="D74" i="4" s="1"/>
  <c r="G197" i="3"/>
  <c r="C74" i="4" s="1"/>
  <c r="F197" i="3"/>
  <c r="T196" i="3"/>
  <c r="P196" i="3"/>
  <c r="H196" i="3"/>
  <c r="D68" i="4" s="1"/>
  <c r="G196" i="3"/>
  <c r="C68" i="4" s="1"/>
  <c r="F196" i="3"/>
  <c r="B68" i="4" s="1"/>
  <c r="T195" i="3"/>
  <c r="P195" i="3"/>
  <c r="Q195" i="3" s="1"/>
  <c r="R195" i="3" s="1"/>
  <c r="H195" i="3"/>
  <c r="D91" i="4" s="1"/>
  <c r="G195" i="3"/>
  <c r="C91" i="4" s="1"/>
  <c r="F195" i="3"/>
  <c r="B91" i="4" s="1"/>
  <c r="T194" i="3"/>
  <c r="P194" i="3"/>
  <c r="S194" i="3" s="1"/>
  <c r="I18" i="4" s="1"/>
  <c r="H194" i="3"/>
  <c r="D18" i="4" s="1"/>
  <c r="G194" i="3"/>
  <c r="C18" i="4" s="1"/>
  <c r="F194" i="3"/>
  <c r="B18" i="4" s="1"/>
  <c r="T193" i="3"/>
  <c r="P193" i="3"/>
  <c r="S193" i="3" s="1"/>
  <c r="I39" i="4" s="1"/>
  <c r="H193" i="3"/>
  <c r="D39" i="4" s="1"/>
  <c r="G193" i="3"/>
  <c r="C39" i="4" s="1"/>
  <c r="F193" i="3"/>
  <c r="B39" i="4" s="1"/>
  <c r="T192" i="3"/>
  <c r="P192" i="3"/>
  <c r="S192" i="3" s="1"/>
  <c r="I92" i="4" s="1"/>
  <c r="H192" i="3"/>
  <c r="D92" i="4" s="1"/>
  <c r="G192" i="3"/>
  <c r="C92" i="4" s="1"/>
  <c r="F192" i="3"/>
  <c r="B92" i="4" s="1"/>
  <c r="T191" i="3"/>
  <c r="P191" i="3"/>
  <c r="Q191" i="3" s="1"/>
  <c r="R191" i="3" s="1"/>
  <c r="H191" i="3"/>
  <c r="D42" i="4" s="1"/>
  <c r="G191" i="3"/>
  <c r="C42" i="4" s="1"/>
  <c r="F191" i="3"/>
  <c r="B42" i="4" s="1"/>
  <c r="T190" i="3"/>
  <c r="P190" i="3"/>
  <c r="H190" i="3"/>
  <c r="D44" i="4" s="1"/>
  <c r="G190" i="3"/>
  <c r="C44" i="4" s="1"/>
  <c r="F190" i="3"/>
  <c r="B44" i="4" s="1"/>
  <c r="T189" i="3"/>
  <c r="P189" i="3"/>
  <c r="S189" i="3" s="1"/>
  <c r="I59" i="4" s="1"/>
  <c r="H189" i="3"/>
  <c r="D59" i="4" s="1"/>
  <c r="G189" i="3"/>
  <c r="C59" i="4" s="1"/>
  <c r="F189" i="3"/>
  <c r="B59" i="4" s="1"/>
  <c r="T188" i="3"/>
  <c r="P188" i="3"/>
  <c r="S188" i="3" s="1"/>
  <c r="I41" i="4" s="1"/>
  <c r="H188" i="3"/>
  <c r="D41" i="4" s="1"/>
  <c r="G188" i="3"/>
  <c r="C41" i="4" s="1"/>
  <c r="F188" i="3"/>
  <c r="B41" i="4" s="1"/>
  <c r="T187" i="3"/>
  <c r="P187" i="3"/>
  <c r="Q187" i="3" s="1"/>
  <c r="R187" i="3" s="1"/>
  <c r="H187" i="3"/>
  <c r="D60" i="4" s="1"/>
  <c r="G187" i="3"/>
  <c r="C60" i="4" s="1"/>
  <c r="F187" i="3"/>
  <c r="B60" i="4" s="1"/>
  <c r="T186" i="3"/>
  <c r="P186" i="3"/>
  <c r="S186" i="3" s="1"/>
  <c r="I72" i="4" s="1"/>
  <c r="H186" i="3"/>
  <c r="D72" i="4" s="1"/>
  <c r="G186" i="3"/>
  <c r="C72" i="4" s="1"/>
  <c r="F186" i="3"/>
  <c r="B72" i="4" s="1"/>
  <c r="T185" i="3"/>
  <c r="P185" i="3"/>
  <c r="S185" i="3" s="1"/>
  <c r="I83" i="4" s="1"/>
  <c r="H185" i="3"/>
  <c r="D83" i="4" s="1"/>
  <c r="G185" i="3"/>
  <c r="C83" i="4" s="1"/>
  <c r="F185" i="3"/>
  <c r="B83" i="4" s="1"/>
  <c r="T184" i="3"/>
  <c r="P184" i="3"/>
  <c r="S184" i="3" s="1"/>
  <c r="I49" i="4" s="1"/>
  <c r="H184" i="3"/>
  <c r="D49" i="4" s="1"/>
  <c r="G184" i="3"/>
  <c r="C49" i="4" s="1"/>
  <c r="F184" i="3"/>
  <c r="B49" i="4" s="1"/>
  <c r="T183" i="3"/>
  <c r="P183" i="3"/>
  <c r="Q183" i="3" s="1"/>
  <c r="R183" i="3" s="1"/>
  <c r="H183" i="3"/>
  <c r="D87" i="4" s="1"/>
  <c r="G183" i="3"/>
  <c r="C87" i="4" s="1"/>
  <c r="F183" i="3"/>
  <c r="B87" i="4" s="1"/>
  <c r="T182" i="3"/>
  <c r="P182" i="3"/>
  <c r="S182" i="3" s="1"/>
  <c r="I76" i="4" s="1"/>
  <c r="H182" i="3"/>
  <c r="D76" i="4" s="1"/>
  <c r="G182" i="3"/>
  <c r="C76" i="4" s="1"/>
  <c r="F182" i="3"/>
  <c r="B76" i="4" s="1"/>
  <c r="T181" i="3"/>
  <c r="P181" i="3"/>
  <c r="H181" i="3"/>
  <c r="D5" i="4" s="1"/>
  <c r="G181" i="3"/>
  <c r="C5" i="4" s="1"/>
  <c r="F181" i="3"/>
  <c r="O181" i="3" s="1"/>
  <c r="H5" i="4" s="1"/>
  <c r="T180" i="3"/>
  <c r="P180" i="3"/>
  <c r="S180" i="3" s="1"/>
  <c r="I88" i="4" s="1"/>
  <c r="H180" i="3"/>
  <c r="D88" i="4" s="1"/>
  <c r="G180" i="3"/>
  <c r="C88" i="4" s="1"/>
  <c r="F180" i="3"/>
  <c r="B88" i="4" s="1"/>
  <c r="T179" i="3"/>
  <c r="P179" i="3"/>
  <c r="Q179" i="3" s="1"/>
  <c r="R179" i="3" s="1"/>
  <c r="H179" i="3"/>
  <c r="D100" i="4" s="1"/>
  <c r="G179" i="3"/>
  <c r="C100" i="4" s="1"/>
  <c r="F179" i="3"/>
  <c r="B100" i="4" s="1"/>
  <c r="T178" i="3"/>
  <c r="P178" i="3"/>
  <c r="S178" i="3" s="1"/>
  <c r="I97" i="4" s="1"/>
  <c r="H178" i="3"/>
  <c r="D97" i="4" s="1"/>
  <c r="G178" i="3"/>
  <c r="C97" i="4" s="1"/>
  <c r="F178" i="3"/>
  <c r="B97" i="4" s="1"/>
  <c r="T177" i="3"/>
  <c r="P177" i="3"/>
  <c r="S177" i="3" s="1"/>
  <c r="I81" i="4" s="1"/>
  <c r="H177" i="3"/>
  <c r="D81" i="4" s="1"/>
  <c r="G177" i="3"/>
  <c r="C81" i="4" s="1"/>
  <c r="F177" i="3"/>
  <c r="B81" i="4" s="1"/>
  <c r="T176" i="3"/>
  <c r="P176" i="3"/>
  <c r="S176" i="3" s="1"/>
  <c r="I110" i="4" s="1"/>
  <c r="H176" i="3"/>
  <c r="D110" i="4" s="1"/>
  <c r="G176" i="3"/>
  <c r="C110" i="4" s="1"/>
  <c r="F176" i="3"/>
  <c r="B110" i="4" s="1"/>
  <c r="T175" i="3"/>
  <c r="P175" i="3"/>
  <c r="Q175" i="3" s="1"/>
  <c r="R175" i="3" s="1"/>
  <c r="H175" i="3"/>
  <c r="D75" i="4" s="1"/>
  <c r="G175" i="3"/>
  <c r="C75" i="4" s="1"/>
  <c r="F175" i="3"/>
  <c r="B75" i="4" s="1"/>
  <c r="T174" i="3"/>
  <c r="P174" i="3"/>
  <c r="Q174" i="3" s="1"/>
  <c r="R174" i="3" s="1"/>
  <c r="H174" i="3"/>
  <c r="D106" i="4" s="1"/>
  <c r="G174" i="3"/>
  <c r="C106" i="4" s="1"/>
  <c r="F174" i="3"/>
  <c r="B106" i="4" s="1"/>
  <c r="T173" i="3"/>
  <c r="P173" i="3"/>
  <c r="S173" i="3" s="1"/>
  <c r="I175" i="4" s="1"/>
  <c r="H173" i="3"/>
  <c r="D175" i="4" s="1"/>
  <c r="G173" i="3"/>
  <c r="F173" i="3"/>
  <c r="B175" i="4" s="1"/>
  <c r="T172" i="3"/>
  <c r="P172" i="3"/>
  <c r="H172" i="3"/>
  <c r="D253" i="4" s="1"/>
  <c r="G172" i="3"/>
  <c r="F172" i="3"/>
  <c r="B253" i="4" s="1"/>
  <c r="T171" i="3"/>
  <c r="P171" i="3"/>
  <c r="Q171" i="3" s="1"/>
  <c r="R171" i="3" s="1"/>
  <c r="H171" i="3"/>
  <c r="D249" i="4" s="1"/>
  <c r="G171" i="3"/>
  <c r="F171" i="3"/>
  <c r="B249" i="4" s="1"/>
  <c r="T170" i="3"/>
  <c r="P170" i="3"/>
  <c r="S170" i="3" s="1"/>
  <c r="I248" i="4" s="1"/>
  <c r="H170" i="3"/>
  <c r="D248" i="4" s="1"/>
  <c r="G170" i="3"/>
  <c r="F170" i="3"/>
  <c r="B248" i="4" s="1"/>
  <c r="T169" i="3"/>
  <c r="P169" i="3"/>
  <c r="S169" i="3" s="1"/>
  <c r="I247" i="4" s="1"/>
  <c r="H169" i="3"/>
  <c r="D247" i="4" s="1"/>
  <c r="G169" i="3"/>
  <c r="F169" i="3"/>
  <c r="B247" i="4" s="1"/>
  <c r="T168" i="3"/>
  <c r="P168" i="3"/>
  <c r="Q168" i="3" s="1"/>
  <c r="R168" i="3" s="1"/>
  <c r="H168" i="3"/>
  <c r="D179" i="4" s="1"/>
  <c r="G168" i="3"/>
  <c r="F168" i="3"/>
  <c r="B179" i="4" s="1"/>
  <c r="T167" i="3"/>
  <c r="P167" i="3"/>
  <c r="S167" i="3" s="1"/>
  <c r="I229" i="4" s="1"/>
  <c r="H167" i="3"/>
  <c r="D229" i="4" s="1"/>
  <c r="G167" i="3"/>
  <c r="F167" i="3"/>
  <c r="B229" i="4" s="1"/>
  <c r="T166" i="3"/>
  <c r="P166" i="3"/>
  <c r="S166" i="3" s="1"/>
  <c r="I232" i="4" s="1"/>
  <c r="H166" i="3"/>
  <c r="D232" i="4" s="1"/>
  <c r="G166" i="3"/>
  <c r="F166" i="3"/>
  <c r="B232" i="4" s="1"/>
  <c r="T165" i="3"/>
  <c r="P165" i="3"/>
  <c r="Q165" i="3" s="1"/>
  <c r="R165" i="3" s="1"/>
  <c r="H165" i="3"/>
  <c r="D242" i="4" s="1"/>
  <c r="G165" i="3"/>
  <c r="F165" i="3"/>
  <c r="B242" i="4" s="1"/>
  <c r="T164" i="3"/>
  <c r="P164" i="3"/>
  <c r="Q164" i="3" s="1"/>
  <c r="R164" i="3" s="1"/>
  <c r="H164" i="3"/>
  <c r="D216" i="4" s="1"/>
  <c r="G164" i="3"/>
  <c r="F164" i="3"/>
  <c r="B216" i="4" s="1"/>
  <c r="T163" i="3"/>
  <c r="P163" i="3"/>
  <c r="S163" i="3" s="1"/>
  <c r="I160" i="4" s="1"/>
  <c r="H163" i="3"/>
  <c r="D160" i="4" s="1"/>
  <c r="G163" i="3"/>
  <c r="C160" i="4" s="1"/>
  <c r="F163" i="3"/>
  <c r="T162" i="3"/>
  <c r="P162" i="3"/>
  <c r="S162" i="3" s="1"/>
  <c r="I169" i="4" s="1"/>
  <c r="H162" i="3"/>
  <c r="D169" i="4" s="1"/>
  <c r="G162" i="3"/>
  <c r="N162" i="3" s="1"/>
  <c r="F169" i="4" s="1"/>
  <c r="F162" i="3"/>
  <c r="T161" i="3"/>
  <c r="P161" i="3"/>
  <c r="Q161" i="3" s="1"/>
  <c r="R161" i="3" s="1"/>
  <c r="H161" i="3"/>
  <c r="D174" i="4" s="1"/>
  <c r="G161" i="3"/>
  <c r="C174" i="4" s="1"/>
  <c r="F161" i="3"/>
  <c r="T160" i="3"/>
  <c r="P160" i="3"/>
  <c r="Q160" i="3" s="1"/>
  <c r="R160" i="3" s="1"/>
  <c r="H160" i="3"/>
  <c r="D207" i="4" s="1"/>
  <c r="G160" i="3"/>
  <c r="C207" i="4" s="1"/>
  <c r="F160" i="3"/>
  <c r="T159" i="3"/>
  <c r="P159" i="3"/>
  <c r="S159" i="3" s="1"/>
  <c r="I161" i="4" s="1"/>
  <c r="H159" i="3"/>
  <c r="D161" i="4" s="1"/>
  <c r="G159" i="3"/>
  <c r="C161" i="4" s="1"/>
  <c r="F159" i="3"/>
  <c r="T158" i="3"/>
  <c r="P158" i="3"/>
  <c r="S158" i="3" s="1"/>
  <c r="I202" i="4" s="1"/>
  <c r="H158" i="3"/>
  <c r="D202" i="4" s="1"/>
  <c r="G158" i="3"/>
  <c r="C202" i="4" s="1"/>
  <c r="F158" i="3"/>
  <c r="T157" i="3"/>
  <c r="P157" i="3"/>
  <c r="S157" i="3" s="1"/>
  <c r="I206" i="4" s="1"/>
  <c r="H157" i="3"/>
  <c r="D206" i="4" s="1"/>
  <c r="G157" i="3"/>
  <c r="C206" i="4" s="1"/>
  <c r="F157" i="3"/>
  <c r="T156" i="3"/>
  <c r="P156" i="3"/>
  <c r="Q156" i="3" s="1"/>
  <c r="R156" i="3" s="1"/>
  <c r="H156" i="3"/>
  <c r="D153" i="4" s="1"/>
  <c r="G156" i="3"/>
  <c r="C153" i="4" s="1"/>
  <c r="F156" i="3"/>
  <c r="T155" i="3"/>
  <c r="P155" i="3"/>
  <c r="S155" i="3" s="1"/>
  <c r="I201" i="4" s="1"/>
  <c r="H155" i="3"/>
  <c r="D201" i="4" s="1"/>
  <c r="G155" i="3"/>
  <c r="C201" i="4" s="1"/>
  <c r="F155" i="3"/>
  <c r="T154" i="3"/>
  <c r="P154" i="3"/>
  <c r="Q154" i="3" s="1"/>
  <c r="R154" i="3" s="1"/>
  <c r="H154" i="3"/>
  <c r="D219" i="4" s="1"/>
  <c r="G154" i="3"/>
  <c r="C219" i="4" s="1"/>
  <c r="F154" i="3"/>
  <c r="T153" i="3"/>
  <c r="P153" i="3"/>
  <c r="S153" i="3" s="1"/>
  <c r="I173" i="4" s="1"/>
  <c r="H153" i="3"/>
  <c r="D173" i="4" s="1"/>
  <c r="G153" i="3"/>
  <c r="C173" i="4" s="1"/>
  <c r="F153" i="3"/>
  <c r="T152" i="3"/>
  <c r="P152" i="3"/>
  <c r="Q152" i="3" s="1"/>
  <c r="R152" i="3" s="1"/>
  <c r="H152" i="3"/>
  <c r="D209" i="4" s="1"/>
  <c r="G152" i="3"/>
  <c r="C209" i="4" s="1"/>
  <c r="F152" i="3"/>
  <c r="T151" i="3"/>
  <c r="P151" i="3"/>
  <c r="S151" i="3" s="1"/>
  <c r="I164" i="4" s="1"/>
  <c r="H151" i="3"/>
  <c r="D164" i="4" s="1"/>
  <c r="G151" i="3"/>
  <c r="C164" i="4" s="1"/>
  <c r="F151" i="3"/>
  <c r="T150" i="3"/>
  <c r="P150" i="3"/>
  <c r="Q150" i="3" s="1"/>
  <c r="R150" i="3" s="1"/>
  <c r="H150" i="3"/>
  <c r="D223" i="4" s="1"/>
  <c r="G150" i="3"/>
  <c r="C223" i="4" s="1"/>
  <c r="F150" i="3"/>
  <c r="T149" i="3"/>
  <c r="P149" i="3"/>
  <c r="Q149" i="3" s="1"/>
  <c r="R149" i="3" s="1"/>
  <c r="H149" i="3"/>
  <c r="D163" i="4" s="1"/>
  <c r="G149" i="3"/>
  <c r="C163" i="4" s="1"/>
  <c r="F149" i="3"/>
  <c r="B163" i="4" s="1"/>
  <c r="T148" i="3"/>
  <c r="P148" i="3"/>
  <c r="Q148" i="3" s="1"/>
  <c r="R148" i="3" s="1"/>
  <c r="H148" i="3"/>
  <c r="D231" i="4" s="1"/>
  <c r="G148" i="3"/>
  <c r="C231" i="4" s="1"/>
  <c r="F148" i="3"/>
  <c r="B231" i="4" s="1"/>
  <c r="T147" i="3"/>
  <c r="P147" i="3"/>
  <c r="H147" i="3"/>
  <c r="D227" i="4" s="1"/>
  <c r="G147" i="3"/>
  <c r="C227" i="4" s="1"/>
  <c r="F147" i="3"/>
  <c r="B227" i="4" s="1"/>
  <c r="T146" i="3"/>
  <c r="P146" i="3"/>
  <c r="S146" i="3" s="1"/>
  <c r="I170" i="4" s="1"/>
  <c r="H146" i="3"/>
  <c r="D170" i="4" s="1"/>
  <c r="G146" i="3"/>
  <c r="C170" i="4" s="1"/>
  <c r="F146" i="3"/>
  <c r="B170" i="4" s="1"/>
  <c r="T145" i="3"/>
  <c r="P145" i="3"/>
  <c r="Q145" i="3" s="1"/>
  <c r="R145" i="3" s="1"/>
  <c r="H145" i="3"/>
  <c r="D239" i="4" s="1"/>
  <c r="G145" i="3"/>
  <c r="C239" i="4" s="1"/>
  <c r="F145" i="3"/>
  <c r="B239" i="4" s="1"/>
  <c r="T144" i="3"/>
  <c r="P144" i="3"/>
  <c r="Q144" i="3" s="1"/>
  <c r="R144" i="3" s="1"/>
  <c r="H144" i="3"/>
  <c r="D215" i="4" s="1"/>
  <c r="G144" i="3"/>
  <c r="C215" i="4" s="1"/>
  <c r="F144" i="3"/>
  <c r="B215" i="4" s="1"/>
  <c r="T143" i="3"/>
  <c r="P143" i="3"/>
  <c r="S143" i="3" s="1"/>
  <c r="I225" i="4" s="1"/>
  <c r="H143" i="3"/>
  <c r="D225" i="4" s="1"/>
  <c r="G143" i="3"/>
  <c r="C225" i="4" s="1"/>
  <c r="F143" i="3"/>
  <c r="B225" i="4" s="1"/>
  <c r="T142" i="3"/>
  <c r="P142" i="3"/>
  <c r="Q142" i="3" s="1"/>
  <c r="R142" i="3" s="1"/>
  <c r="H142" i="3"/>
  <c r="D230" i="4" s="1"/>
  <c r="G142" i="3"/>
  <c r="C230" i="4" s="1"/>
  <c r="F142" i="3"/>
  <c r="B230" i="4" s="1"/>
  <c r="T141" i="3"/>
  <c r="P141" i="3"/>
  <c r="S141" i="3" s="1"/>
  <c r="I168" i="4" s="1"/>
  <c r="H141" i="3"/>
  <c r="D168" i="4" s="1"/>
  <c r="G141" i="3"/>
  <c r="C168" i="4" s="1"/>
  <c r="F141" i="3"/>
  <c r="B168" i="4" s="1"/>
  <c r="T140" i="3"/>
  <c r="P140" i="3"/>
  <c r="Q140" i="3" s="1"/>
  <c r="R140" i="3" s="1"/>
  <c r="H140" i="3"/>
  <c r="D224" i="4" s="1"/>
  <c r="G140" i="3"/>
  <c r="C224" i="4" s="1"/>
  <c r="F140" i="3"/>
  <c r="B224" i="4" s="1"/>
  <c r="T139" i="3"/>
  <c r="P139" i="3"/>
  <c r="S139" i="3" s="1"/>
  <c r="I220" i="4" s="1"/>
  <c r="H139" i="3"/>
  <c r="D220" i="4" s="1"/>
  <c r="G139" i="3"/>
  <c r="C220" i="4" s="1"/>
  <c r="F139" i="3"/>
  <c r="B220" i="4" s="1"/>
  <c r="T138" i="3"/>
  <c r="P138" i="3"/>
  <c r="S138" i="3" s="1"/>
  <c r="I221" i="4" s="1"/>
  <c r="H138" i="3"/>
  <c r="D221" i="4" s="1"/>
  <c r="G138" i="3"/>
  <c r="C221" i="4" s="1"/>
  <c r="F138" i="3"/>
  <c r="B221" i="4" s="1"/>
  <c r="T137" i="3"/>
  <c r="P137" i="3"/>
  <c r="Q137" i="3" s="1"/>
  <c r="R137" i="3" s="1"/>
  <c r="H137" i="3"/>
  <c r="D218" i="4" s="1"/>
  <c r="G137" i="3"/>
  <c r="C218" i="4" s="1"/>
  <c r="F137" i="3"/>
  <c r="B218" i="4" s="1"/>
  <c r="T136" i="3"/>
  <c r="P136" i="3"/>
  <c r="Q136" i="3" s="1"/>
  <c r="R136" i="3" s="1"/>
  <c r="H136" i="3"/>
  <c r="D158" i="4" s="1"/>
  <c r="G136" i="3"/>
  <c r="C158" i="4" s="1"/>
  <c r="F136" i="3"/>
  <c r="B158" i="4" s="1"/>
  <c r="T135" i="3"/>
  <c r="P135" i="3"/>
  <c r="S135" i="3" s="1"/>
  <c r="I217" i="4" s="1"/>
  <c r="H135" i="3"/>
  <c r="D217" i="4" s="1"/>
  <c r="G135" i="3"/>
  <c r="C217" i="4" s="1"/>
  <c r="F135" i="3"/>
  <c r="B217" i="4" s="1"/>
  <c r="T134" i="3"/>
  <c r="P134" i="3"/>
  <c r="S134" i="3" s="1"/>
  <c r="I171" i="4" s="1"/>
  <c r="H134" i="3"/>
  <c r="D171" i="4" s="1"/>
  <c r="G134" i="3"/>
  <c r="C171" i="4" s="1"/>
  <c r="F134" i="3"/>
  <c r="B171" i="4" s="1"/>
  <c r="T133" i="3"/>
  <c r="P133" i="3"/>
  <c r="S133" i="3" s="1"/>
  <c r="I191" i="4" s="1"/>
  <c r="H133" i="3"/>
  <c r="D191" i="4" s="1"/>
  <c r="G133" i="3"/>
  <c r="C191" i="4" s="1"/>
  <c r="F133" i="3"/>
  <c r="B191" i="4" s="1"/>
  <c r="T132" i="3"/>
  <c r="P132" i="3"/>
  <c r="Q132" i="3" s="1"/>
  <c r="R132" i="3" s="1"/>
  <c r="H132" i="3"/>
  <c r="D109" i="4" s="1"/>
  <c r="G132" i="3"/>
  <c r="I132" i="3" s="1"/>
  <c r="J132" i="3" s="1"/>
  <c r="F132" i="3"/>
  <c r="B109" i="4" s="1"/>
  <c r="T131" i="3"/>
  <c r="P131" i="3"/>
  <c r="S131" i="3" s="1"/>
  <c r="I205" i="4" s="1"/>
  <c r="H131" i="3"/>
  <c r="D205" i="4" s="1"/>
  <c r="G131" i="3"/>
  <c r="I131" i="3" s="1"/>
  <c r="J131" i="3" s="1"/>
  <c r="F131" i="3"/>
  <c r="B205" i="4" s="1"/>
  <c r="T130" i="3"/>
  <c r="P130" i="3"/>
  <c r="Q130" i="3" s="1"/>
  <c r="R130" i="3" s="1"/>
  <c r="H130" i="3"/>
  <c r="D166" i="4" s="1"/>
  <c r="G130" i="3"/>
  <c r="F130" i="3"/>
  <c r="B166" i="4" s="1"/>
  <c r="T129" i="3"/>
  <c r="P129" i="3"/>
  <c r="S129" i="3" s="1"/>
  <c r="I204" i="4" s="1"/>
  <c r="H129" i="3"/>
  <c r="D204" i="4" s="1"/>
  <c r="G129" i="3"/>
  <c r="I129" i="3" s="1"/>
  <c r="J129" i="3" s="1"/>
  <c r="F129" i="3"/>
  <c r="B204" i="4" s="1"/>
  <c r="T128" i="3"/>
  <c r="P128" i="3"/>
  <c r="Q128" i="3" s="1"/>
  <c r="R128" i="3" s="1"/>
  <c r="H128" i="3"/>
  <c r="D195" i="4" s="1"/>
  <c r="G128" i="3"/>
  <c r="F128" i="3"/>
  <c r="B195" i="4" s="1"/>
  <c r="T127" i="3"/>
  <c r="P127" i="3"/>
  <c r="S127" i="3" s="1"/>
  <c r="I192" i="4" s="1"/>
  <c r="H127" i="3"/>
  <c r="D192" i="4" s="1"/>
  <c r="G127" i="3"/>
  <c r="F127" i="3"/>
  <c r="B192" i="4" s="1"/>
  <c r="T126" i="3"/>
  <c r="P126" i="3"/>
  <c r="S126" i="3" s="1"/>
  <c r="I152" i="4" s="1"/>
  <c r="H126" i="3"/>
  <c r="D152" i="4" s="1"/>
  <c r="G126" i="3"/>
  <c r="I126" i="3" s="1"/>
  <c r="J126" i="3" s="1"/>
  <c r="F126" i="3"/>
  <c r="B152" i="4" s="1"/>
  <c r="T125" i="3"/>
  <c r="P125" i="3"/>
  <c r="S125" i="3" s="1"/>
  <c r="I194" i="4" s="1"/>
  <c r="H125" i="3"/>
  <c r="D194" i="4" s="1"/>
  <c r="G125" i="3"/>
  <c r="I125" i="3" s="1"/>
  <c r="J125" i="3" s="1"/>
  <c r="F125" i="3"/>
  <c r="B194" i="4" s="1"/>
  <c r="T124" i="3"/>
  <c r="P124" i="3"/>
  <c r="Q124" i="3" s="1"/>
  <c r="R124" i="3" s="1"/>
  <c r="H124" i="3"/>
  <c r="D234" i="4" s="1"/>
  <c r="G124" i="3"/>
  <c r="F124" i="3"/>
  <c r="B234" i="4" s="1"/>
  <c r="T123" i="3"/>
  <c r="P123" i="3"/>
  <c r="Q123" i="3" s="1"/>
  <c r="R123" i="3" s="1"/>
  <c r="H123" i="3"/>
  <c r="D155" i="4" s="1"/>
  <c r="G123" i="3"/>
  <c r="I123" i="3" s="1"/>
  <c r="J123" i="3" s="1"/>
  <c r="F123" i="3"/>
  <c r="B155" i="4" s="1"/>
  <c r="T122" i="3"/>
  <c r="P122" i="3"/>
  <c r="S122" i="3" s="1"/>
  <c r="I208" i="4" s="1"/>
  <c r="H122" i="3"/>
  <c r="D208" i="4" s="1"/>
  <c r="G122" i="3"/>
  <c r="I122" i="3" s="1"/>
  <c r="J122" i="3" s="1"/>
  <c r="F122" i="3"/>
  <c r="B208" i="4" s="1"/>
  <c r="T121" i="3"/>
  <c r="P121" i="3"/>
  <c r="H121" i="3"/>
  <c r="D193" i="4" s="1"/>
  <c r="G121" i="3"/>
  <c r="C193" i="4" s="1"/>
  <c r="F121" i="3"/>
  <c r="T120" i="3"/>
  <c r="P120" i="3"/>
  <c r="Q120" i="3" s="1"/>
  <c r="R120" i="3" s="1"/>
  <c r="H120" i="3"/>
  <c r="D183" i="4" s="1"/>
  <c r="G120" i="3"/>
  <c r="C183" i="4" s="1"/>
  <c r="F120" i="3"/>
  <c r="T119" i="3"/>
  <c r="P119" i="3"/>
  <c r="S119" i="3" s="1"/>
  <c r="I186" i="4" s="1"/>
  <c r="H119" i="3"/>
  <c r="D186" i="4" s="1"/>
  <c r="G119" i="3"/>
  <c r="C186" i="4" s="1"/>
  <c r="F119" i="3"/>
  <c r="T118" i="3"/>
  <c r="P118" i="3"/>
  <c r="Q118" i="3" s="1"/>
  <c r="R118" i="3" s="1"/>
  <c r="H118" i="3"/>
  <c r="D89" i="4" s="1"/>
  <c r="G118" i="3"/>
  <c r="C89" i="4" s="1"/>
  <c r="F118" i="3"/>
  <c r="T117" i="3"/>
  <c r="P117" i="3"/>
  <c r="S117" i="3" s="1"/>
  <c r="H117" i="3"/>
  <c r="G117" i="3"/>
  <c r="N117" i="3" s="1"/>
  <c r="F117" i="3"/>
  <c r="O117" i="3" s="1"/>
  <c r="T116" i="3"/>
  <c r="P116" i="3"/>
  <c r="Q116" i="3" s="1"/>
  <c r="R116" i="3" s="1"/>
  <c r="H116" i="3"/>
  <c r="D108" i="4" s="1"/>
  <c r="G116" i="3"/>
  <c r="C108" i="4" s="1"/>
  <c r="F116" i="3"/>
  <c r="T115" i="3"/>
  <c r="P115" i="3"/>
  <c r="S115" i="3" s="1"/>
  <c r="I245" i="4" s="1"/>
  <c r="H115" i="3"/>
  <c r="D245" i="4" s="1"/>
  <c r="G115" i="3"/>
  <c r="C245" i="4" s="1"/>
  <c r="F115" i="3"/>
  <c r="T114" i="3"/>
  <c r="P114" i="3"/>
  <c r="Q114" i="3" s="1"/>
  <c r="R114" i="3" s="1"/>
  <c r="H114" i="3"/>
  <c r="D228" i="4" s="1"/>
  <c r="G114" i="3"/>
  <c r="C228" i="4" s="1"/>
  <c r="F114" i="3"/>
  <c r="B228" i="4" s="1"/>
  <c r="T113" i="3"/>
  <c r="P113" i="3"/>
  <c r="S113" i="3" s="1"/>
  <c r="I254" i="4" s="1"/>
  <c r="H113" i="3"/>
  <c r="D254" i="4" s="1"/>
  <c r="G113" i="3"/>
  <c r="C254" i="4" s="1"/>
  <c r="F113" i="3"/>
  <c r="B254" i="4" s="1"/>
  <c r="T112" i="3"/>
  <c r="P112" i="3"/>
  <c r="Q112" i="3" s="1"/>
  <c r="R112" i="3" s="1"/>
  <c r="H112" i="3"/>
  <c r="D252" i="4" s="1"/>
  <c r="G112" i="3"/>
  <c r="C252" i="4" s="1"/>
  <c r="F112" i="3"/>
  <c r="B252" i="4" s="1"/>
  <c r="T111" i="3"/>
  <c r="P111" i="3"/>
  <c r="S111" i="3" s="1"/>
  <c r="I22" i="4" s="1"/>
  <c r="H111" i="3"/>
  <c r="D22" i="4" s="1"/>
  <c r="G111" i="3"/>
  <c r="C22" i="4" s="1"/>
  <c r="F111" i="3"/>
  <c r="B22" i="4" s="1"/>
  <c r="T110" i="3"/>
  <c r="P110" i="3"/>
  <c r="S110" i="3" s="1"/>
  <c r="I15" i="4" s="1"/>
  <c r="H110" i="3"/>
  <c r="D15" i="4" s="1"/>
  <c r="G110" i="3"/>
  <c r="C15" i="4" s="1"/>
  <c r="F110" i="3"/>
  <c r="B15" i="4" s="1"/>
  <c r="T109" i="3"/>
  <c r="P109" i="3"/>
  <c r="S109" i="3" s="1"/>
  <c r="I12" i="4" s="1"/>
  <c r="H109" i="3"/>
  <c r="D12" i="4" s="1"/>
  <c r="G109" i="3"/>
  <c r="C12" i="4" s="1"/>
  <c r="F109" i="3"/>
  <c r="B12" i="4" s="1"/>
  <c r="T108" i="3"/>
  <c r="P108" i="3"/>
  <c r="Q108" i="3" s="1"/>
  <c r="R108" i="3" s="1"/>
  <c r="H108" i="3"/>
  <c r="D10" i="4" s="1"/>
  <c r="G108" i="3"/>
  <c r="C10" i="4" s="1"/>
  <c r="F108" i="3"/>
  <c r="B10" i="4" s="1"/>
  <c r="T107" i="3"/>
  <c r="P107" i="3"/>
  <c r="Q107" i="3" s="1"/>
  <c r="R107" i="3" s="1"/>
  <c r="H107" i="3"/>
  <c r="D9" i="4" s="1"/>
  <c r="G107" i="3"/>
  <c r="C9" i="4" s="1"/>
  <c r="F107" i="3"/>
  <c r="B9" i="4" s="1"/>
  <c r="T106" i="3"/>
  <c r="P106" i="3"/>
  <c r="S106" i="3" s="1"/>
  <c r="I238" i="4" s="1"/>
  <c r="H106" i="3"/>
  <c r="D238" i="4" s="1"/>
  <c r="G106" i="3"/>
  <c r="C238" i="4" s="1"/>
  <c r="F106" i="3"/>
  <c r="B238" i="4" s="1"/>
  <c r="T105" i="3"/>
  <c r="P105" i="3"/>
  <c r="S105" i="3" s="1"/>
  <c r="I213" i="4" s="1"/>
  <c r="H105" i="3"/>
  <c r="D213" i="4" s="1"/>
  <c r="G105" i="3"/>
  <c r="C213" i="4" s="1"/>
  <c r="F105" i="3"/>
  <c r="B213" i="4" s="1"/>
  <c r="T104" i="3"/>
  <c r="P104" i="3"/>
  <c r="Q104" i="3" s="1"/>
  <c r="R104" i="3" s="1"/>
  <c r="H104" i="3"/>
  <c r="D212" i="4" s="1"/>
  <c r="G104" i="3"/>
  <c r="C212" i="4" s="1"/>
  <c r="F104" i="3"/>
  <c r="B212" i="4" s="1"/>
  <c r="T103" i="3"/>
  <c r="P103" i="3"/>
  <c r="S103" i="3" s="1"/>
  <c r="I211" i="4" s="1"/>
  <c r="H103" i="3"/>
  <c r="D211" i="4" s="1"/>
  <c r="G103" i="3"/>
  <c r="C211" i="4" s="1"/>
  <c r="F103" i="3"/>
  <c r="B211" i="4" s="1"/>
  <c r="T102" i="3"/>
  <c r="P102" i="3"/>
  <c r="S102" i="3" s="1"/>
  <c r="I203" i="4" s="1"/>
  <c r="H102" i="3"/>
  <c r="D203" i="4" s="1"/>
  <c r="G102" i="3"/>
  <c r="C203" i="4" s="1"/>
  <c r="F102" i="3"/>
  <c r="B203" i="4" s="1"/>
  <c r="T101" i="3"/>
  <c r="P101" i="3"/>
  <c r="S101" i="3" s="1"/>
  <c r="I222" i="4" s="1"/>
  <c r="H101" i="3"/>
  <c r="D222" i="4" s="1"/>
  <c r="G101" i="3"/>
  <c r="C222" i="4" s="1"/>
  <c r="F101" i="3"/>
  <c r="B222" i="4" s="1"/>
  <c r="T100" i="3"/>
  <c r="P100" i="3"/>
  <c r="Q100" i="3" s="1"/>
  <c r="R100" i="3" s="1"/>
  <c r="H100" i="3"/>
  <c r="D25" i="4" s="1"/>
  <c r="G100" i="3"/>
  <c r="C25" i="4" s="1"/>
  <c r="F100" i="3"/>
  <c r="B25" i="4" s="1"/>
  <c r="T99" i="3"/>
  <c r="P99" i="3"/>
  <c r="S99" i="3" s="1"/>
  <c r="I86" i="4" s="1"/>
  <c r="H99" i="3"/>
  <c r="D86" i="4" s="1"/>
  <c r="G99" i="3"/>
  <c r="C86" i="4" s="1"/>
  <c r="F99" i="3"/>
  <c r="B86" i="4" s="1"/>
  <c r="T98" i="3"/>
  <c r="P98" i="3"/>
  <c r="Q98" i="3" s="1"/>
  <c r="R98" i="3" s="1"/>
  <c r="H98" i="3"/>
  <c r="D20" i="4" s="1"/>
  <c r="G98" i="3"/>
  <c r="C20" i="4" s="1"/>
  <c r="F98" i="3"/>
  <c r="B20" i="4" s="1"/>
  <c r="T97" i="3"/>
  <c r="P97" i="3"/>
  <c r="S97" i="3" s="1"/>
  <c r="I65" i="4" s="1"/>
  <c r="H97" i="3"/>
  <c r="D65" i="4" s="1"/>
  <c r="G97" i="3"/>
  <c r="C65" i="4" s="1"/>
  <c r="F97" i="3"/>
  <c r="B65" i="4" s="1"/>
  <c r="T96" i="3"/>
  <c r="P96" i="3"/>
  <c r="Q96" i="3" s="1"/>
  <c r="R96" i="3" s="1"/>
  <c r="H96" i="3"/>
  <c r="D33" i="4" s="1"/>
  <c r="G96" i="3"/>
  <c r="C33" i="4" s="1"/>
  <c r="F96" i="3"/>
  <c r="B33" i="4" s="1"/>
  <c r="T95" i="3"/>
  <c r="P95" i="3"/>
  <c r="S95" i="3" s="1"/>
  <c r="I185" i="4" s="1"/>
  <c r="H95" i="3"/>
  <c r="D185" i="4" s="1"/>
  <c r="G95" i="3"/>
  <c r="C185" i="4" s="1"/>
  <c r="F95" i="3"/>
  <c r="B185" i="4" s="1"/>
  <c r="T94" i="3"/>
  <c r="P94" i="3"/>
  <c r="S94" i="3" s="1"/>
  <c r="I184" i="4" s="1"/>
  <c r="H94" i="3"/>
  <c r="D184" i="4" s="1"/>
  <c r="G94" i="3"/>
  <c r="C184" i="4" s="1"/>
  <c r="F94" i="3"/>
  <c r="B184" i="4" s="1"/>
  <c r="T93" i="3"/>
  <c r="P93" i="3"/>
  <c r="S93" i="3" s="1"/>
  <c r="I7" i="4" s="1"/>
  <c r="H93" i="3"/>
  <c r="D7" i="4" s="1"/>
  <c r="G93" i="3"/>
  <c r="C7" i="4" s="1"/>
  <c r="F93" i="3"/>
  <c r="B7" i="4" s="1"/>
  <c r="T92" i="3"/>
  <c r="P92" i="3"/>
  <c r="Q92" i="3" s="1"/>
  <c r="R92" i="3" s="1"/>
  <c r="H92" i="3"/>
  <c r="D46" i="4" s="1"/>
  <c r="G92" i="3"/>
  <c r="C46" i="4" s="1"/>
  <c r="F92" i="3"/>
  <c r="B46" i="4" s="1"/>
  <c r="T91" i="3"/>
  <c r="P91" i="3"/>
  <c r="S91" i="3" s="1"/>
  <c r="I16" i="4" s="1"/>
  <c r="H91" i="3"/>
  <c r="D16" i="4" s="1"/>
  <c r="G91" i="3"/>
  <c r="C16" i="4" s="1"/>
  <c r="F91" i="3"/>
  <c r="B16" i="4" s="1"/>
  <c r="T90" i="3"/>
  <c r="P90" i="3"/>
  <c r="S90" i="3" s="1"/>
  <c r="I80" i="4" s="1"/>
  <c r="H90" i="3"/>
  <c r="D80" i="4" s="1"/>
  <c r="G90" i="3"/>
  <c r="C80" i="4" s="1"/>
  <c r="F90" i="3"/>
  <c r="B80" i="4" s="1"/>
  <c r="T89" i="3"/>
  <c r="P89" i="3"/>
  <c r="Q89" i="3" s="1"/>
  <c r="R89" i="3" s="1"/>
  <c r="H89" i="3"/>
  <c r="D93" i="4" s="1"/>
  <c r="G89" i="3"/>
  <c r="C93" i="4" s="1"/>
  <c r="F89" i="3"/>
  <c r="B93" i="4" s="1"/>
  <c r="T88" i="3"/>
  <c r="P88" i="3"/>
  <c r="Q88" i="3" s="1"/>
  <c r="R88" i="3" s="1"/>
  <c r="H88" i="3"/>
  <c r="D71" i="4" s="1"/>
  <c r="G88" i="3"/>
  <c r="C71" i="4" s="1"/>
  <c r="F88" i="3"/>
  <c r="B71" i="4" s="1"/>
  <c r="T87" i="3"/>
  <c r="P87" i="3"/>
  <c r="S87" i="3" s="1"/>
  <c r="I55" i="4" s="1"/>
  <c r="H87" i="3"/>
  <c r="D55" i="4" s="1"/>
  <c r="G87" i="3"/>
  <c r="C55" i="4" s="1"/>
  <c r="F87" i="3"/>
  <c r="B55" i="4" s="1"/>
  <c r="T86" i="3"/>
  <c r="P86" i="3"/>
  <c r="S86" i="3" s="1"/>
  <c r="I236" i="4" s="1"/>
  <c r="H86" i="3"/>
  <c r="D236" i="4" s="1"/>
  <c r="G86" i="3"/>
  <c r="C236" i="4" s="1"/>
  <c r="F86" i="3"/>
  <c r="B236" i="4" s="1"/>
  <c r="T85" i="3"/>
  <c r="P85" i="3"/>
  <c r="S85" i="3" s="1"/>
  <c r="I246" i="4" s="1"/>
  <c r="H85" i="3"/>
  <c r="D246" i="4" s="1"/>
  <c r="G85" i="3"/>
  <c r="C246" i="4" s="1"/>
  <c r="F85" i="3"/>
  <c r="B246" i="4" s="1"/>
  <c r="T84" i="3"/>
  <c r="P84" i="3"/>
  <c r="Q84" i="3" s="1"/>
  <c r="R84" i="3" s="1"/>
  <c r="H84" i="3"/>
  <c r="D69" i="4" s="1"/>
  <c r="G84" i="3"/>
  <c r="C69" i="4" s="1"/>
  <c r="F84" i="3"/>
  <c r="B69" i="4" s="1"/>
  <c r="T83" i="3"/>
  <c r="P83" i="3"/>
  <c r="S83" i="3" s="1"/>
  <c r="I35" i="4" s="1"/>
  <c r="H83" i="3"/>
  <c r="D35" i="4" s="1"/>
  <c r="G83" i="3"/>
  <c r="C35" i="4" s="1"/>
  <c r="F83" i="3"/>
  <c r="B35" i="4" s="1"/>
  <c r="T82" i="3"/>
  <c r="P82" i="3"/>
  <c r="Q82" i="3" s="1"/>
  <c r="R82" i="3" s="1"/>
  <c r="H82" i="3"/>
  <c r="D95" i="4" s="1"/>
  <c r="G82" i="3"/>
  <c r="F82" i="3"/>
  <c r="B95" i="4" s="1"/>
  <c r="T81" i="3"/>
  <c r="P81" i="3"/>
  <c r="S81" i="3" s="1"/>
  <c r="I85" i="4" s="1"/>
  <c r="H81" i="3"/>
  <c r="D85" i="4" s="1"/>
  <c r="G81" i="3"/>
  <c r="N81" i="3" s="1"/>
  <c r="F85" i="4" s="1"/>
  <c r="F81" i="3"/>
  <c r="B85" i="4" s="1"/>
  <c r="T80" i="3"/>
  <c r="P80" i="3"/>
  <c r="Q80" i="3" s="1"/>
  <c r="R80" i="3" s="1"/>
  <c r="H80" i="3"/>
  <c r="D243" i="4" s="1"/>
  <c r="G80" i="3"/>
  <c r="N80" i="3" s="1"/>
  <c r="F243" i="4" s="1"/>
  <c r="F80" i="3"/>
  <c r="B243" i="4" s="1"/>
  <c r="T79" i="3"/>
  <c r="P79" i="3"/>
  <c r="S79" i="3" s="1"/>
  <c r="I241" i="4" s="1"/>
  <c r="H79" i="3"/>
  <c r="D241" i="4" s="1"/>
  <c r="G79" i="3"/>
  <c r="F79" i="3"/>
  <c r="B241" i="4" s="1"/>
  <c r="T78" i="3"/>
  <c r="P78" i="3"/>
  <c r="S78" i="3" s="1"/>
  <c r="I250" i="4" s="1"/>
  <c r="H78" i="3"/>
  <c r="D250" i="4" s="1"/>
  <c r="G78" i="3"/>
  <c r="N78" i="3" s="1"/>
  <c r="F250" i="4" s="1"/>
  <c r="F78" i="3"/>
  <c r="B250" i="4" s="1"/>
  <c r="T77" i="3"/>
  <c r="P77" i="3"/>
  <c r="Q77" i="3" s="1"/>
  <c r="R77" i="3" s="1"/>
  <c r="H77" i="3"/>
  <c r="D251" i="4" s="1"/>
  <c r="G77" i="3"/>
  <c r="N77" i="3" s="1"/>
  <c r="F251" i="4" s="1"/>
  <c r="F77" i="3"/>
  <c r="B251" i="4" s="1"/>
  <c r="T76" i="3"/>
  <c r="P76" i="3"/>
  <c r="Q76" i="3" s="1"/>
  <c r="R76" i="3" s="1"/>
  <c r="H76" i="3"/>
  <c r="D237" i="4" s="1"/>
  <c r="G76" i="3"/>
  <c r="N76" i="3" s="1"/>
  <c r="F237" i="4" s="1"/>
  <c r="F76" i="3"/>
  <c r="B237" i="4" s="1"/>
  <c r="T75" i="3"/>
  <c r="P75" i="3"/>
  <c r="Q75" i="3" s="1"/>
  <c r="R75" i="3" s="1"/>
  <c r="H75" i="3"/>
  <c r="D240" i="4" s="1"/>
  <c r="G75" i="3"/>
  <c r="F75" i="3"/>
  <c r="B240" i="4" s="1"/>
  <c r="T74" i="3"/>
  <c r="P74" i="3"/>
  <c r="S74" i="3" s="1"/>
  <c r="I104" i="4" s="1"/>
  <c r="H74" i="3"/>
  <c r="D104" i="4" s="1"/>
  <c r="G74" i="3"/>
  <c r="F74" i="3"/>
  <c r="B104" i="4" s="1"/>
  <c r="T73" i="3"/>
  <c r="P73" i="3"/>
  <c r="S73" i="3" s="1"/>
  <c r="I102" i="4" s="1"/>
  <c r="H73" i="3"/>
  <c r="D102" i="4" s="1"/>
  <c r="G73" i="3"/>
  <c r="C102" i="4" s="1"/>
  <c r="F73" i="3"/>
  <c r="T72" i="3"/>
  <c r="P72" i="3"/>
  <c r="Q72" i="3" s="1"/>
  <c r="R72" i="3" s="1"/>
  <c r="H72" i="3"/>
  <c r="D82" i="4" s="1"/>
  <c r="G72" i="3"/>
  <c r="C82" i="4" s="1"/>
  <c r="F72" i="3"/>
  <c r="T71" i="3"/>
  <c r="P71" i="3"/>
  <c r="S71" i="3" s="1"/>
  <c r="H71" i="3"/>
  <c r="G71" i="3"/>
  <c r="N71" i="3" s="1"/>
  <c r="F71" i="3"/>
  <c r="O71" i="3" s="1"/>
  <c r="T70" i="3"/>
  <c r="P70" i="3"/>
  <c r="S70" i="3" s="1"/>
  <c r="I233" i="4" s="1"/>
  <c r="H70" i="3"/>
  <c r="D233" i="4" s="1"/>
  <c r="G70" i="3"/>
  <c r="C233" i="4" s="1"/>
  <c r="F70" i="3"/>
  <c r="T69" i="3"/>
  <c r="P69" i="3"/>
  <c r="S69" i="3" s="1"/>
  <c r="I197" i="4" s="1"/>
  <c r="H69" i="3"/>
  <c r="D197" i="4" s="1"/>
  <c r="G69" i="3"/>
  <c r="C197" i="4" s="1"/>
  <c r="F69" i="3"/>
  <c r="B197" i="4" s="1"/>
  <c r="T68" i="3"/>
  <c r="P68" i="3"/>
  <c r="Q68" i="3" s="1"/>
  <c r="R68" i="3" s="1"/>
  <c r="H68" i="3"/>
  <c r="D198" i="4" s="1"/>
  <c r="G68" i="3"/>
  <c r="C198" i="4" s="1"/>
  <c r="F68" i="3"/>
  <c r="B198" i="4" s="1"/>
  <c r="T67" i="3"/>
  <c r="P67" i="3"/>
  <c r="S67" i="3" s="1"/>
  <c r="I64" i="4" s="1"/>
  <c r="H67" i="3"/>
  <c r="D64" i="4" s="1"/>
  <c r="G67" i="3"/>
  <c r="C64" i="4" s="1"/>
  <c r="F67" i="3"/>
  <c r="B64" i="4" s="1"/>
  <c r="T66" i="3"/>
  <c r="P66" i="3"/>
  <c r="Q66" i="3" s="1"/>
  <c r="R66" i="3" s="1"/>
  <c r="H66" i="3"/>
  <c r="D23" i="4" s="1"/>
  <c r="G66" i="3"/>
  <c r="C23" i="4" s="1"/>
  <c r="F66" i="3"/>
  <c r="B23" i="4" s="1"/>
  <c r="T65" i="3"/>
  <c r="P65" i="3"/>
  <c r="S65" i="3" s="1"/>
  <c r="I63" i="4" s="1"/>
  <c r="H65" i="3"/>
  <c r="D63" i="4" s="1"/>
  <c r="G65" i="3"/>
  <c r="C63" i="4" s="1"/>
  <c r="F65" i="3"/>
  <c r="B63" i="4" s="1"/>
  <c r="T64" i="3"/>
  <c r="P64" i="3"/>
  <c r="Q64" i="3" s="1"/>
  <c r="R64" i="3" s="1"/>
  <c r="H64" i="3"/>
  <c r="D17" i="4" s="1"/>
  <c r="G64" i="3"/>
  <c r="C17" i="4" s="1"/>
  <c r="F64" i="3"/>
  <c r="B17" i="4" s="1"/>
  <c r="T63" i="3"/>
  <c r="P63" i="3"/>
  <c r="S63" i="3" s="1"/>
  <c r="I226" i="4" s="1"/>
  <c r="H63" i="3"/>
  <c r="D226" i="4" s="1"/>
  <c r="G63" i="3"/>
  <c r="C226" i="4" s="1"/>
  <c r="F63" i="3"/>
  <c r="B226" i="4" s="1"/>
  <c r="T62" i="3"/>
  <c r="P62" i="3"/>
  <c r="S62" i="3" s="1"/>
  <c r="I244" i="4" s="1"/>
  <c r="H62" i="3"/>
  <c r="D244" i="4" s="1"/>
  <c r="G62" i="3"/>
  <c r="C244" i="4" s="1"/>
  <c r="F62" i="3"/>
  <c r="B244" i="4" s="1"/>
  <c r="T61" i="3"/>
  <c r="P61" i="3"/>
  <c r="S61" i="3" s="1"/>
  <c r="I200" i="4" s="1"/>
  <c r="H61" i="3"/>
  <c r="D200" i="4" s="1"/>
  <c r="G61" i="3"/>
  <c r="C200" i="4" s="1"/>
  <c r="F61" i="3"/>
  <c r="B200" i="4" s="1"/>
  <c r="T60" i="3"/>
  <c r="P60" i="3"/>
  <c r="Q60" i="3" s="1"/>
  <c r="R60" i="3" s="1"/>
  <c r="H60" i="3"/>
  <c r="D214" i="4" s="1"/>
  <c r="G60" i="3"/>
  <c r="C214" i="4" s="1"/>
  <c r="F60" i="3"/>
  <c r="B214" i="4" s="1"/>
  <c r="T59" i="3"/>
  <c r="P59" i="3"/>
  <c r="S59" i="3" s="1"/>
  <c r="I78" i="4" s="1"/>
  <c r="H59" i="3"/>
  <c r="D78" i="4" s="1"/>
  <c r="G59" i="3"/>
  <c r="C78" i="4" s="1"/>
  <c r="F59" i="3"/>
  <c r="B78" i="4" s="1"/>
  <c r="T58" i="3"/>
  <c r="P58" i="3"/>
  <c r="S58" i="3" s="1"/>
  <c r="I54" i="4" s="1"/>
  <c r="H58" i="3"/>
  <c r="D54" i="4" s="1"/>
  <c r="G58" i="3"/>
  <c r="C54" i="4" s="1"/>
  <c r="F58" i="3"/>
  <c r="B54" i="4" s="1"/>
  <c r="T57" i="3"/>
  <c r="P57" i="3"/>
  <c r="Q57" i="3" s="1"/>
  <c r="R57" i="3" s="1"/>
  <c r="H57" i="3"/>
  <c r="D96" i="4" s="1"/>
  <c r="G57" i="3"/>
  <c r="C96" i="4" s="1"/>
  <c r="F57" i="3"/>
  <c r="B96" i="4" s="1"/>
  <c r="T56" i="3"/>
  <c r="P56" i="3"/>
  <c r="Q56" i="3" s="1"/>
  <c r="R56" i="3" s="1"/>
  <c r="H56" i="3"/>
  <c r="D103" i="4" s="1"/>
  <c r="G56" i="3"/>
  <c r="C103" i="4" s="1"/>
  <c r="F56" i="3"/>
  <c r="B103" i="4" s="1"/>
  <c r="T55" i="3"/>
  <c r="P55" i="3"/>
  <c r="S55" i="3" s="1"/>
  <c r="I90" i="4" s="1"/>
  <c r="H55" i="3"/>
  <c r="D90" i="4" s="1"/>
  <c r="G55" i="3"/>
  <c r="N55" i="3" s="1"/>
  <c r="F90" i="4" s="1"/>
  <c r="F55" i="3"/>
  <c r="B90" i="4" s="1"/>
  <c r="T54" i="3"/>
  <c r="P54" i="3"/>
  <c r="S54" i="3" s="1"/>
  <c r="H54" i="3"/>
  <c r="G54" i="3"/>
  <c r="I54" i="3" s="1"/>
  <c r="J54" i="3" s="1"/>
  <c r="F54" i="3"/>
  <c r="O54" i="3" s="1"/>
  <c r="T53" i="3"/>
  <c r="P53" i="3"/>
  <c r="S53" i="3" s="1"/>
  <c r="I187" i="4" s="1"/>
  <c r="H53" i="3"/>
  <c r="D187" i="4" s="1"/>
  <c r="G53" i="3"/>
  <c r="C187" i="4" s="1"/>
  <c r="F53" i="3"/>
  <c r="O53" i="3" s="1"/>
  <c r="H187" i="4" s="1"/>
  <c r="T52" i="3"/>
  <c r="P52" i="3"/>
  <c r="Q52" i="3" s="1"/>
  <c r="R52" i="3" s="1"/>
  <c r="H52" i="3"/>
  <c r="D98" i="4" s="1"/>
  <c r="G52" i="3"/>
  <c r="C98" i="4" s="1"/>
  <c r="F52" i="3"/>
  <c r="B98" i="4" s="1"/>
  <c r="T51" i="3"/>
  <c r="P51" i="3"/>
  <c r="S51" i="3" s="1"/>
  <c r="I101" i="4" s="1"/>
  <c r="H51" i="3"/>
  <c r="D101" i="4" s="1"/>
  <c r="G51" i="3"/>
  <c r="C101" i="4" s="1"/>
  <c r="F51" i="3"/>
  <c r="B101" i="4" s="1"/>
  <c r="T50" i="3"/>
  <c r="P50" i="3"/>
  <c r="S50" i="3" s="1"/>
  <c r="I79" i="4" s="1"/>
  <c r="H50" i="3"/>
  <c r="D79" i="4" s="1"/>
  <c r="G50" i="3"/>
  <c r="C79" i="4" s="1"/>
  <c r="F50" i="3"/>
  <c r="B79" i="4" s="1"/>
  <c r="T49" i="3"/>
  <c r="P49" i="3"/>
  <c r="S49" i="3" s="1"/>
  <c r="I38" i="4" s="1"/>
  <c r="H49" i="3"/>
  <c r="D38" i="4" s="1"/>
  <c r="G49" i="3"/>
  <c r="C38" i="4" s="1"/>
  <c r="F49" i="3"/>
  <c r="B38" i="4" s="1"/>
  <c r="T48" i="3"/>
  <c r="P48" i="3"/>
  <c r="Q48" i="3" s="1"/>
  <c r="R48" i="3" s="1"/>
  <c r="H48" i="3"/>
  <c r="D21" i="4" s="1"/>
  <c r="G48" i="3"/>
  <c r="C21" i="4" s="1"/>
  <c r="F48" i="3"/>
  <c r="B21" i="4" s="1"/>
  <c r="T47" i="3"/>
  <c r="P47" i="3"/>
  <c r="S47" i="3" s="1"/>
  <c r="H47" i="3"/>
  <c r="G47" i="3"/>
  <c r="N47" i="3" s="1"/>
  <c r="F47" i="3"/>
  <c r="O47" i="3" s="1"/>
  <c r="T46" i="3"/>
  <c r="P46" i="3"/>
  <c r="S46" i="3" s="1"/>
  <c r="I188" i="4" s="1"/>
  <c r="H46" i="3"/>
  <c r="D188" i="4" s="1"/>
  <c r="G46" i="3"/>
  <c r="C188" i="4" s="1"/>
  <c r="F46" i="3"/>
  <c r="B188" i="4" s="1"/>
  <c r="T45" i="3"/>
  <c r="P45" i="3"/>
  <c r="Q45" i="3" s="1"/>
  <c r="R45" i="3" s="1"/>
  <c r="H45" i="3"/>
  <c r="D189" i="4" s="1"/>
  <c r="G45" i="3"/>
  <c r="C189" i="4" s="1"/>
  <c r="F45" i="3"/>
  <c r="B189" i="4" s="1"/>
  <c r="T44" i="3"/>
  <c r="P44" i="3"/>
  <c r="Q44" i="3" s="1"/>
  <c r="R44" i="3" s="1"/>
  <c r="H44" i="3"/>
  <c r="D190" i="4" s="1"/>
  <c r="G44" i="3"/>
  <c r="C190" i="4" s="1"/>
  <c r="F44" i="3"/>
  <c r="B190" i="4" s="1"/>
  <c r="T43" i="3"/>
  <c r="P43" i="3"/>
  <c r="Q43" i="3" s="1"/>
  <c r="R43" i="3" s="1"/>
  <c r="H43" i="3"/>
  <c r="D199" i="4" s="1"/>
  <c r="G43" i="3"/>
  <c r="C199" i="4" s="1"/>
  <c r="F43" i="3"/>
  <c r="B199" i="4" s="1"/>
  <c r="T42" i="3"/>
  <c r="P42" i="3"/>
  <c r="S42" i="3" s="1"/>
  <c r="I210" i="4" s="1"/>
  <c r="H42" i="3"/>
  <c r="D210" i="4" s="1"/>
  <c r="G42" i="3"/>
  <c r="C210" i="4" s="1"/>
  <c r="F42" i="3"/>
  <c r="B210" i="4" s="1"/>
  <c r="T41" i="3"/>
  <c r="P41" i="3"/>
  <c r="Q41" i="3" s="1"/>
  <c r="R41" i="3" s="1"/>
  <c r="H41" i="3"/>
  <c r="D182" i="4" s="1"/>
  <c r="G41" i="3"/>
  <c r="C182" i="4" s="1"/>
  <c r="F41" i="3"/>
  <c r="B182" i="4" s="1"/>
  <c r="T40" i="3"/>
  <c r="P40" i="3"/>
  <c r="Q40" i="3" s="1"/>
  <c r="R40" i="3" s="1"/>
  <c r="H40" i="3"/>
  <c r="D181" i="4" s="1"/>
  <c r="G40" i="3"/>
  <c r="C181" i="4" s="1"/>
  <c r="F40" i="3"/>
  <c r="B181" i="4" s="1"/>
  <c r="T39" i="3"/>
  <c r="P39" i="3"/>
  <c r="S39" i="3" s="1"/>
  <c r="I4" i="4" s="1"/>
  <c r="H39" i="3"/>
  <c r="D4" i="4" s="1"/>
  <c r="G39" i="3"/>
  <c r="C4" i="4" s="1"/>
  <c r="F39" i="3"/>
  <c r="B4" i="4" s="1"/>
  <c r="T38" i="3"/>
  <c r="P38" i="3"/>
  <c r="S38" i="3" s="1"/>
  <c r="I3" i="4" s="1"/>
  <c r="H38" i="3"/>
  <c r="D3" i="4" s="1"/>
  <c r="G38" i="3"/>
  <c r="C3" i="4" s="1"/>
  <c r="F38" i="3"/>
  <c r="B3" i="4" s="1"/>
  <c r="T37" i="3"/>
  <c r="P37" i="3"/>
  <c r="S37" i="3" s="1"/>
  <c r="I6" i="4" s="1"/>
  <c r="H37" i="3"/>
  <c r="D6" i="4" s="1"/>
  <c r="G37" i="3"/>
  <c r="C6" i="4" s="1"/>
  <c r="F37" i="3"/>
  <c r="B6" i="4" s="1"/>
  <c r="T36" i="3"/>
  <c r="P36" i="3"/>
  <c r="Q36" i="3" s="1"/>
  <c r="R36" i="3" s="1"/>
  <c r="H36" i="3"/>
  <c r="D66" i="4" s="1"/>
  <c r="G36" i="3"/>
  <c r="C66" i="4" s="1"/>
  <c r="F36" i="3"/>
  <c r="B66" i="4" s="1"/>
  <c r="T35" i="3"/>
  <c r="P35" i="3"/>
  <c r="S35" i="3" s="1"/>
  <c r="I99" i="4" s="1"/>
  <c r="H35" i="3"/>
  <c r="D99" i="4" s="1"/>
  <c r="G35" i="3"/>
  <c r="C99" i="4" s="1"/>
  <c r="F35" i="3"/>
  <c r="B99" i="4" s="1"/>
  <c r="T34" i="3"/>
  <c r="P34" i="3"/>
  <c r="Q34" i="3" s="1"/>
  <c r="R34" i="3" s="1"/>
  <c r="H34" i="3"/>
  <c r="D167" i="4" s="1"/>
  <c r="G34" i="3"/>
  <c r="C167" i="4" s="1"/>
  <c r="F34" i="3"/>
  <c r="B167" i="4" s="1"/>
  <c r="T33" i="3"/>
  <c r="P33" i="3"/>
  <c r="S33" i="3" s="1"/>
  <c r="I180" i="4" s="1"/>
  <c r="H33" i="3"/>
  <c r="D180" i="4" s="1"/>
  <c r="G33" i="3"/>
  <c r="C180" i="4" s="1"/>
  <c r="F33" i="3"/>
  <c r="B180" i="4" s="1"/>
  <c r="T32" i="3"/>
  <c r="P32" i="3"/>
  <c r="Q32" i="3" s="1"/>
  <c r="R32" i="3" s="1"/>
  <c r="H32" i="3"/>
  <c r="D162" i="4" s="1"/>
  <c r="G32" i="3"/>
  <c r="C162" i="4" s="1"/>
  <c r="F32" i="3"/>
  <c r="B162" i="4" s="1"/>
  <c r="T31" i="3"/>
  <c r="P31" i="3"/>
  <c r="S31" i="3" s="1"/>
  <c r="I157" i="4" s="1"/>
  <c r="H31" i="3"/>
  <c r="D157" i="4" s="1"/>
  <c r="G31" i="3"/>
  <c r="C157" i="4" s="1"/>
  <c r="F31" i="3"/>
  <c r="B157" i="4" s="1"/>
  <c r="T30" i="3"/>
  <c r="P30" i="3"/>
  <c r="S30" i="3" s="1"/>
  <c r="I48" i="4" s="1"/>
  <c r="H30" i="3"/>
  <c r="D48" i="4" s="1"/>
  <c r="G30" i="3"/>
  <c r="C48" i="4" s="1"/>
  <c r="F30" i="3"/>
  <c r="B48" i="4" s="1"/>
  <c r="T29" i="3"/>
  <c r="P29" i="3"/>
  <c r="S29" i="3" s="1"/>
  <c r="I2" i="4" s="1"/>
  <c r="H29" i="3"/>
  <c r="D2" i="4" s="1"/>
  <c r="G29" i="3"/>
  <c r="C2" i="4" s="1"/>
  <c r="F29" i="3"/>
  <c r="B2" i="4" s="1"/>
  <c r="T28" i="3"/>
  <c r="P28" i="3"/>
  <c r="Q28" i="3" s="1"/>
  <c r="R28" i="3" s="1"/>
  <c r="H28" i="3"/>
  <c r="D172" i="4" s="1"/>
  <c r="G28" i="3"/>
  <c r="C172" i="4" s="1"/>
  <c r="F28" i="3"/>
  <c r="B172" i="4" s="1"/>
  <c r="T27" i="3"/>
  <c r="P27" i="3"/>
  <c r="Q27" i="3" s="1"/>
  <c r="R27" i="3" s="1"/>
  <c r="H27" i="3"/>
  <c r="D177" i="4" s="1"/>
  <c r="G27" i="3"/>
  <c r="C177" i="4" s="1"/>
  <c r="F27" i="3"/>
  <c r="B177" i="4" s="1"/>
  <c r="T26" i="3"/>
  <c r="P26" i="3"/>
  <c r="S26" i="3" s="1"/>
  <c r="I178" i="4" s="1"/>
  <c r="H26" i="3"/>
  <c r="D178" i="4" s="1"/>
  <c r="G26" i="3"/>
  <c r="C178" i="4" s="1"/>
  <c r="F26" i="3"/>
  <c r="B178" i="4" s="1"/>
  <c r="T25" i="3"/>
  <c r="P25" i="3"/>
  <c r="Q25" i="3" s="1"/>
  <c r="R25" i="3" s="1"/>
  <c r="H25" i="3"/>
  <c r="D176" i="4" s="1"/>
  <c r="G25" i="3"/>
  <c r="C176" i="4" s="1"/>
  <c r="F25" i="3"/>
  <c r="B176" i="4" s="1"/>
  <c r="T24" i="3"/>
  <c r="P24" i="3"/>
  <c r="Q24" i="3" s="1"/>
  <c r="R24" i="3" s="1"/>
  <c r="H24" i="3"/>
  <c r="D165" i="4" s="1"/>
  <c r="G24" i="3"/>
  <c r="C165" i="4" s="1"/>
  <c r="F24" i="3"/>
  <c r="B165" i="4" s="1"/>
  <c r="T23" i="3"/>
  <c r="P23" i="3"/>
  <c r="S23" i="3" s="1"/>
  <c r="I61" i="4" s="1"/>
  <c r="H23" i="3"/>
  <c r="D61" i="4" s="1"/>
  <c r="G23" i="3"/>
  <c r="C61" i="4" s="1"/>
  <c r="F23" i="3"/>
  <c r="B61" i="4" s="1"/>
  <c r="T22" i="3"/>
  <c r="P22" i="3"/>
  <c r="S22" i="3" s="1"/>
  <c r="I34" i="4" s="1"/>
  <c r="H22" i="3"/>
  <c r="D34" i="4" s="1"/>
  <c r="G22" i="3"/>
  <c r="C34" i="4" s="1"/>
  <c r="F22" i="3"/>
  <c r="B34" i="4" s="1"/>
  <c r="T21" i="3"/>
  <c r="P21" i="3"/>
  <c r="S21" i="3" s="1"/>
  <c r="I32" i="4" s="1"/>
  <c r="H21" i="3"/>
  <c r="D32" i="4" s="1"/>
  <c r="G21" i="3"/>
  <c r="C32" i="4" s="1"/>
  <c r="F21" i="3"/>
  <c r="B32" i="4" s="1"/>
  <c r="T20" i="3"/>
  <c r="P20" i="3"/>
  <c r="Q20" i="3" s="1"/>
  <c r="R20" i="3" s="1"/>
  <c r="H20" i="3"/>
  <c r="D27" i="4" s="1"/>
  <c r="G20" i="3"/>
  <c r="C27" i="4" s="1"/>
  <c r="F20" i="3"/>
  <c r="B27" i="4" s="1"/>
  <c r="T19" i="3"/>
  <c r="P19" i="3"/>
  <c r="S19" i="3" s="1"/>
  <c r="I112" i="4" s="1"/>
  <c r="H19" i="3"/>
  <c r="D112" i="4" s="1"/>
  <c r="G19" i="3"/>
  <c r="C112" i="4" s="1"/>
  <c r="F19" i="3"/>
  <c r="B112" i="4" s="1"/>
  <c r="T18" i="3"/>
  <c r="P18" i="3"/>
  <c r="Q18" i="3" s="1"/>
  <c r="R18" i="3" s="1"/>
  <c r="H18" i="3"/>
  <c r="D29" i="4" s="1"/>
  <c r="G18" i="3"/>
  <c r="C29" i="4" s="1"/>
  <c r="F18" i="3"/>
  <c r="B29" i="4" s="1"/>
  <c r="T17" i="3"/>
  <c r="P17" i="3"/>
  <c r="S17" i="3" s="1"/>
  <c r="I28" i="4" s="1"/>
  <c r="H17" i="3"/>
  <c r="D28" i="4" s="1"/>
  <c r="G17" i="3"/>
  <c r="C28" i="4" s="1"/>
  <c r="F17" i="3"/>
  <c r="B28" i="4" s="1"/>
  <c r="T16" i="3"/>
  <c r="P16" i="3"/>
  <c r="Q16" i="3" s="1"/>
  <c r="R16" i="3" s="1"/>
  <c r="H16" i="3"/>
  <c r="D62" i="4" s="1"/>
  <c r="G16" i="3"/>
  <c r="C62" i="4" s="1"/>
  <c r="F16" i="3"/>
  <c r="B62" i="4" s="1"/>
  <c r="T15" i="3"/>
  <c r="P15" i="3"/>
  <c r="S15" i="3" s="1"/>
  <c r="I159" i="4" s="1"/>
  <c r="H15" i="3"/>
  <c r="D159" i="4" s="1"/>
  <c r="G15" i="3"/>
  <c r="C159" i="4" s="1"/>
  <c r="F15" i="3"/>
  <c r="B159" i="4" s="1"/>
  <c r="T14" i="3"/>
  <c r="P14" i="3"/>
  <c r="S14" i="3" s="1"/>
  <c r="I73" i="4" s="1"/>
  <c r="H14" i="3"/>
  <c r="D73" i="4" s="1"/>
  <c r="G14" i="3"/>
  <c r="C73" i="4" s="1"/>
  <c r="F14" i="3"/>
  <c r="B73" i="4" s="1"/>
  <c r="T13" i="3"/>
  <c r="P13" i="3"/>
  <c r="S13" i="3" s="1"/>
  <c r="I47" i="4" s="1"/>
  <c r="H13" i="3"/>
  <c r="D47" i="4" s="1"/>
  <c r="G13" i="3"/>
  <c r="C47" i="4" s="1"/>
  <c r="F13" i="3"/>
  <c r="B47" i="4" s="1"/>
  <c r="T12" i="3"/>
  <c r="P12" i="3"/>
  <c r="Q12" i="3" s="1"/>
  <c r="R12" i="3" s="1"/>
  <c r="H12" i="3"/>
  <c r="D26" i="4" s="1"/>
  <c r="G12" i="3"/>
  <c r="C26" i="4" s="1"/>
  <c r="F12" i="3"/>
  <c r="B26" i="4" s="1"/>
  <c r="T11" i="3"/>
  <c r="P11" i="3"/>
  <c r="Q11" i="3" s="1"/>
  <c r="R11" i="3" s="1"/>
  <c r="H11" i="3"/>
  <c r="D57" i="4" s="1"/>
  <c r="G11" i="3"/>
  <c r="C57" i="4" s="1"/>
  <c r="F11" i="3"/>
  <c r="B57" i="4" s="1"/>
  <c r="T10" i="3"/>
  <c r="P10" i="3"/>
  <c r="S10" i="3" s="1"/>
  <c r="I154" i="4" s="1"/>
  <c r="H10" i="3"/>
  <c r="D154" i="4" s="1"/>
  <c r="G10" i="3"/>
  <c r="C154" i="4" s="1"/>
  <c r="F10" i="3"/>
  <c r="B154" i="4" s="1"/>
  <c r="T9" i="3"/>
  <c r="P9" i="3"/>
  <c r="S9" i="3" s="1"/>
  <c r="I156" i="4" s="1"/>
  <c r="H9" i="3"/>
  <c r="D156" i="4" s="1"/>
  <c r="G9" i="3"/>
  <c r="C156" i="4" s="1"/>
  <c r="F9" i="3"/>
  <c r="B156" i="4" s="1"/>
  <c r="T8" i="3"/>
  <c r="P8" i="3"/>
  <c r="Q8" i="3" s="1"/>
  <c r="R8" i="3" s="1"/>
  <c r="H8" i="3"/>
  <c r="D111" i="4" s="1"/>
  <c r="G8" i="3"/>
  <c r="C111" i="4" s="1"/>
  <c r="F8" i="3"/>
  <c r="B111" i="4" s="1"/>
  <c r="T7" i="3"/>
  <c r="P7" i="3"/>
  <c r="S7" i="3" s="1"/>
  <c r="I107" i="4" s="1"/>
  <c r="H7" i="3"/>
  <c r="D107" i="4" s="1"/>
  <c r="G7" i="3"/>
  <c r="C107" i="4" s="1"/>
  <c r="F7" i="3"/>
  <c r="B107" i="4" s="1"/>
  <c r="T6" i="3"/>
  <c r="P6" i="3"/>
  <c r="S6" i="3" s="1"/>
  <c r="I58" i="4" s="1"/>
  <c r="H6" i="3"/>
  <c r="D58" i="4" s="1"/>
  <c r="G6" i="3"/>
  <c r="C58" i="4" s="1"/>
  <c r="F6" i="3"/>
  <c r="B58" i="4" s="1"/>
  <c r="T5" i="3"/>
  <c r="P5" i="3"/>
  <c r="S5" i="3" s="1"/>
  <c r="I94" i="4" s="1"/>
  <c r="H5" i="3"/>
  <c r="D94" i="4" s="1"/>
  <c r="G5" i="3"/>
  <c r="C94" i="4" s="1"/>
  <c r="F5" i="3"/>
  <c r="B94" i="4" s="1"/>
  <c r="T4" i="3"/>
  <c r="P4" i="3"/>
  <c r="Q4" i="3" s="1"/>
  <c r="R4" i="3" s="1"/>
  <c r="H4" i="3"/>
  <c r="D105" i="4" s="1"/>
  <c r="G4" i="3"/>
  <c r="C105" i="4" s="1"/>
  <c r="F4" i="3"/>
  <c r="B105" i="4" s="1"/>
  <c r="T3" i="3"/>
  <c r="P3" i="3"/>
  <c r="S3" i="3" s="1"/>
  <c r="I235" i="4" s="1"/>
  <c r="H3" i="3"/>
  <c r="D235" i="4" s="1"/>
  <c r="G3" i="3"/>
  <c r="C235" i="4" s="1"/>
  <c r="F3" i="3"/>
  <c r="B235" i="4" s="1"/>
  <c r="T2" i="3"/>
  <c r="P2" i="3"/>
  <c r="Q2" i="3" s="1"/>
  <c r="R2" i="3" s="1"/>
  <c r="H2" i="3"/>
  <c r="D196" i="4" s="1"/>
  <c r="G2" i="3"/>
  <c r="C196" i="4" s="1"/>
  <c r="F2" i="3"/>
  <c r="B196" i="4" s="1"/>
  <c r="F1" i="3"/>
  <c r="O1" i="3" s="1"/>
  <c r="N195" i="3" l="1"/>
  <c r="F91" i="4" s="1"/>
  <c r="N105" i="3"/>
  <c r="F213" i="4" s="1"/>
  <c r="J213" i="4" s="1"/>
  <c r="I60" i="3"/>
  <c r="J60" i="3" s="1"/>
  <c r="L60" i="3" s="1"/>
  <c r="K60" i="3" s="1"/>
  <c r="N238" i="3"/>
  <c r="F131" i="4" s="1"/>
  <c r="J131" i="4" s="1"/>
  <c r="I241" i="3"/>
  <c r="J241" i="3" s="1"/>
  <c r="L241" i="3" s="1"/>
  <c r="K241" i="3" s="1"/>
  <c r="U241" i="3" s="1"/>
  <c r="N216" i="3"/>
  <c r="F56" i="4" s="1"/>
  <c r="J56" i="4" s="1"/>
  <c r="I182" i="3"/>
  <c r="J182" i="3" s="1"/>
  <c r="O34" i="3"/>
  <c r="H167" i="4" s="1"/>
  <c r="O99" i="3"/>
  <c r="H86" i="4" s="1"/>
  <c r="N146" i="3"/>
  <c r="F170" i="4" s="1"/>
  <c r="J170" i="4" s="1"/>
  <c r="O226" i="3"/>
  <c r="H119" i="4" s="1"/>
  <c r="N229" i="3"/>
  <c r="F122" i="4" s="1"/>
  <c r="O124" i="3"/>
  <c r="H234" i="4" s="1"/>
  <c r="I243" i="3"/>
  <c r="J243" i="3" s="1"/>
  <c r="L243" i="3" s="1"/>
  <c r="K243" i="3" s="1"/>
  <c r="M243" i="3" s="1"/>
  <c r="E136" i="4" s="1"/>
  <c r="N57" i="3"/>
  <c r="F96" i="4" s="1"/>
  <c r="I68" i="3"/>
  <c r="J68" i="3" s="1"/>
  <c r="L68" i="3" s="1"/>
  <c r="K68" i="3" s="1"/>
  <c r="M68" i="3" s="1"/>
  <c r="E198" i="4" s="1"/>
  <c r="I71" i="3"/>
  <c r="J71" i="3" s="1"/>
  <c r="N175" i="3"/>
  <c r="F75" i="4" s="1"/>
  <c r="N189" i="3"/>
  <c r="F59" i="4" s="1"/>
  <c r="J59" i="4" s="1"/>
  <c r="I2" i="3"/>
  <c r="J2" i="3" s="1"/>
  <c r="L2" i="3" s="1"/>
  <c r="K2" i="3" s="1"/>
  <c r="U2" i="3" s="1"/>
  <c r="I13" i="3"/>
  <c r="J13" i="3" s="1"/>
  <c r="N109" i="3"/>
  <c r="F12" i="4" s="1"/>
  <c r="J12" i="4" s="1"/>
  <c r="O112" i="3"/>
  <c r="H252" i="4" s="1"/>
  <c r="I153" i="3"/>
  <c r="J153" i="3" s="1"/>
  <c r="N60" i="3"/>
  <c r="F214" i="4" s="1"/>
  <c r="I162" i="3"/>
  <c r="J162" i="3" s="1"/>
  <c r="N187" i="3"/>
  <c r="F60" i="4" s="1"/>
  <c r="I225" i="3"/>
  <c r="J225" i="3" s="1"/>
  <c r="N113" i="3"/>
  <c r="F254" i="4" s="1"/>
  <c r="J254" i="4" s="1"/>
  <c r="N116" i="3"/>
  <c r="F108" i="4" s="1"/>
  <c r="O139" i="3"/>
  <c r="H220" i="4" s="1"/>
  <c r="O142" i="3"/>
  <c r="H230" i="4" s="1"/>
  <c r="N190" i="3"/>
  <c r="F44" i="4" s="1"/>
  <c r="O218" i="3"/>
  <c r="H53" i="4" s="1"/>
  <c r="I221" i="3"/>
  <c r="J221" i="3" s="1"/>
  <c r="O224" i="3"/>
  <c r="H117" i="4" s="1"/>
  <c r="O231" i="3"/>
  <c r="H124" i="4" s="1"/>
  <c r="O223" i="3"/>
  <c r="H116" i="4" s="1"/>
  <c r="O230" i="3"/>
  <c r="H123" i="4" s="1"/>
  <c r="O236" i="3"/>
  <c r="H129" i="4" s="1"/>
  <c r="I22" i="3"/>
  <c r="J22" i="3" s="1"/>
  <c r="I55" i="3"/>
  <c r="J55" i="3" s="1"/>
  <c r="O30" i="3"/>
  <c r="H48" i="4" s="1"/>
  <c r="N64" i="3"/>
  <c r="F17" i="4" s="1"/>
  <c r="O129" i="3"/>
  <c r="H204" i="4" s="1"/>
  <c r="I145" i="3"/>
  <c r="J145" i="3" s="1"/>
  <c r="L145" i="3" s="1"/>
  <c r="K145" i="3" s="1"/>
  <c r="I174" i="3"/>
  <c r="J174" i="3" s="1"/>
  <c r="L174" i="3" s="1"/>
  <c r="K174" i="3" s="1"/>
  <c r="M174" i="3" s="1"/>
  <c r="E106" i="4" s="1"/>
  <c r="I222" i="3"/>
  <c r="J222" i="3" s="1"/>
  <c r="B118" i="4"/>
  <c r="O22" i="3"/>
  <c r="H34" i="4" s="1"/>
  <c r="O15" i="3"/>
  <c r="H159" i="4" s="1"/>
  <c r="N30" i="3"/>
  <c r="F48" i="4" s="1"/>
  <c r="J48" i="4" s="1"/>
  <c r="O138" i="3"/>
  <c r="H221" i="4" s="1"/>
  <c r="N145" i="3"/>
  <c r="F239" i="4" s="1"/>
  <c r="N154" i="3"/>
  <c r="F219" i="4" s="1"/>
  <c r="I157" i="3"/>
  <c r="J157" i="3" s="1"/>
  <c r="O183" i="3"/>
  <c r="H87" i="4" s="1"/>
  <c r="N186" i="3"/>
  <c r="F72" i="4" s="1"/>
  <c r="J72" i="4" s="1"/>
  <c r="O191" i="3"/>
  <c r="H42" i="4" s="1"/>
  <c r="N194" i="3"/>
  <c r="F18" i="4" s="1"/>
  <c r="J18" i="4" s="1"/>
  <c r="I206" i="3"/>
  <c r="J206" i="3" s="1"/>
  <c r="L206" i="3" s="1"/>
  <c r="K206" i="3" s="1"/>
  <c r="U206" i="3" s="1"/>
  <c r="O212" i="3"/>
  <c r="H36" i="4" s="1"/>
  <c r="C43" i="4"/>
  <c r="O77" i="3"/>
  <c r="H251" i="4" s="1"/>
  <c r="O190" i="3"/>
  <c r="H44" i="4" s="1"/>
  <c r="O14" i="3"/>
  <c r="H73" i="4" s="1"/>
  <c r="O23" i="3"/>
  <c r="H61" i="4" s="1"/>
  <c r="N26" i="3"/>
  <c r="F178" i="4" s="1"/>
  <c r="J178" i="4" s="1"/>
  <c r="N38" i="3"/>
  <c r="F3" i="4" s="1"/>
  <c r="J3" i="4" s="1"/>
  <c r="I41" i="3"/>
  <c r="J41" i="3" s="1"/>
  <c r="L41" i="3" s="1"/>
  <c r="K41" i="3" s="1"/>
  <c r="U41" i="3" s="1"/>
  <c r="I64" i="3"/>
  <c r="J64" i="3" s="1"/>
  <c r="L64" i="3" s="1"/>
  <c r="K64" i="3" s="1"/>
  <c r="M64" i="3" s="1"/>
  <c r="E17" i="4" s="1"/>
  <c r="O189" i="3"/>
  <c r="H59" i="4" s="1"/>
  <c r="O214" i="3"/>
  <c r="H24" i="4" s="1"/>
  <c r="I224" i="3"/>
  <c r="J224" i="3" s="1"/>
  <c r="O252" i="3"/>
  <c r="H145" i="4" s="1"/>
  <c r="B5" i="4"/>
  <c r="O67" i="3"/>
  <c r="H64" i="4" s="1"/>
  <c r="I101" i="3"/>
  <c r="J101" i="3" s="1"/>
  <c r="O110" i="3"/>
  <c r="H15" i="4" s="1"/>
  <c r="N143" i="3"/>
  <c r="F225" i="4" s="1"/>
  <c r="J225" i="4" s="1"/>
  <c r="N181" i="3"/>
  <c r="F5" i="4" s="1"/>
  <c r="O188" i="3"/>
  <c r="H41" i="4" s="1"/>
  <c r="O196" i="3"/>
  <c r="H68" i="4" s="1"/>
  <c r="I199" i="3"/>
  <c r="J199" i="3" s="1"/>
  <c r="O25" i="3"/>
  <c r="H176" i="4" s="1"/>
  <c r="O33" i="3"/>
  <c r="H180" i="4" s="1"/>
  <c r="O17" i="3"/>
  <c r="H28" i="4" s="1"/>
  <c r="O141" i="3"/>
  <c r="H168" i="4" s="1"/>
  <c r="O149" i="3"/>
  <c r="H163" i="4" s="1"/>
  <c r="O187" i="3"/>
  <c r="H60" i="4" s="1"/>
  <c r="O195" i="3"/>
  <c r="H91" i="4" s="1"/>
  <c r="N199" i="3"/>
  <c r="F67" i="4" s="1"/>
  <c r="O222" i="3"/>
  <c r="H115" i="4" s="1"/>
  <c r="O233" i="3"/>
  <c r="H126" i="4" s="1"/>
  <c r="N243" i="3"/>
  <c r="F136" i="4" s="1"/>
  <c r="I21" i="3"/>
  <c r="J21" i="3" s="1"/>
  <c r="N56" i="3"/>
  <c r="F103" i="4" s="1"/>
  <c r="O102" i="3"/>
  <c r="H203" i="4" s="1"/>
  <c r="N52" i="3"/>
  <c r="F98" i="4" s="1"/>
  <c r="O79" i="3"/>
  <c r="H241" i="4" s="1"/>
  <c r="I97" i="3"/>
  <c r="J97" i="3" s="1"/>
  <c r="O101" i="3"/>
  <c r="H222" i="4" s="1"/>
  <c r="N108" i="3"/>
  <c r="F10" i="4" s="1"/>
  <c r="I137" i="3"/>
  <c r="J137" i="3" s="1"/>
  <c r="L137" i="3" s="1"/>
  <c r="K137" i="3" s="1"/>
  <c r="I180" i="3"/>
  <c r="J180" i="3" s="1"/>
  <c r="I185" i="3"/>
  <c r="J185" i="3" s="1"/>
  <c r="O186" i="3"/>
  <c r="H72" i="4" s="1"/>
  <c r="N193" i="3"/>
  <c r="F39" i="4" s="1"/>
  <c r="J39" i="4" s="1"/>
  <c r="O194" i="3"/>
  <c r="H18" i="4" s="1"/>
  <c r="I202" i="3"/>
  <c r="J202" i="3" s="1"/>
  <c r="I205" i="3"/>
  <c r="J205" i="3" s="1"/>
  <c r="L205" i="3" s="1"/>
  <c r="K205" i="3" s="1"/>
  <c r="I220" i="3"/>
  <c r="J220" i="3" s="1"/>
  <c r="L220" i="3" s="1"/>
  <c r="K220" i="3" s="1"/>
  <c r="U220" i="3" s="1"/>
  <c r="O221" i="3"/>
  <c r="H114" i="4" s="1"/>
  <c r="I228" i="3"/>
  <c r="J228" i="3" s="1"/>
  <c r="C113" i="4"/>
  <c r="N6" i="3"/>
  <c r="F58" i="4" s="1"/>
  <c r="J58" i="4" s="1"/>
  <c r="O94" i="3"/>
  <c r="H184" i="4" s="1"/>
  <c r="O109" i="3"/>
  <c r="H12" i="4" s="1"/>
  <c r="N2" i="3"/>
  <c r="F196" i="4" s="1"/>
  <c r="O20" i="3"/>
  <c r="H27" i="4" s="1"/>
  <c r="O12" i="3"/>
  <c r="H26" i="4" s="1"/>
  <c r="I42" i="3"/>
  <c r="J42" i="3" s="1"/>
  <c r="O93" i="3"/>
  <c r="H7" i="4" s="1"/>
  <c r="I100" i="3"/>
  <c r="J100" i="3" s="1"/>
  <c r="L100" i="3" s="1"/>
  <c r="K100" i="3" s="1"/>
  <c r="O104" i="3"/>
  <c r="H212" i="4" s="1"/>
  <c r="N133" i="3"/>
  <c r="F191" i="4" s="1"/>
  <c r="J191" i="4" s="1"/>
  <c r="I136" i="3"/>
  <c r="J136" i="3" s="1"/>
  <c r="L136" i="3" s="1"/>
  <c r="K136" i="3" s="1"/>
  <c r="U136" i="3" s="1"/>
  <c r="I144" i="3"/>
  <c r="J144" i="3" s="1"/>
  <c r="L144" i="3" s="1"/>
  <c r="K144" i="3" s="1"/>
  <c r="O148" i="3"/>
  <c r="H231" i="4" s="1"/>
  <c r="I158" i="3"/>
  <c r="J158" i="3" s="1"/>
  <c r="I161" i="3"/>
  <c r="J161" i="3" s="1"/>
  <c r="L161" i="3" s="1"/>
  <c r="K161" i="3" s="1"/>
  <c r="N176" i="3"/>
  <c r="F110" i="4" s="1"/>
  <c r="J110" i="4" s="1"/>
  <c r="I179" i="3"/>
  <c r="J179" i="3" s="1"/>
  <c r="L179" i="3" s="1"/>
  <c r="K179" i="3" s="1"/>
  <c r="I184" i="3"/>
  <c r="J184" i="3" s="1"/>
  <c r="O185" i="3"/>
  <c r="H83" i="4" s="1"/>
  <c r="N192" i="3"/>
  <c r="F92" i="4" s="1"/>
  <c r="J92" i="4" s="1"/>
  <c r="O193" i="3"/>
  <c r="H39" i="4" s="1"/>
  <c r="N205" i="3"/>
  <c r="F13" i="4" s="1"/>
  <c r="O215" i="3"/>
  <c r="H52" i="4" s="1"/>
  <c r="I219" i="3"/>
  <c r="J219" i="3" s="1"/>
  <c r="L219" i="3" s="1"/>
  <c r="K219" i="3" s="1"/>
  <c r="O220" i="3"/>
  <c r="H113" i="4" s="1"/>
  <c r="I227" i="3"/>
  <c r="J227" i="3" s="1"/>
  <c r="L227" i="3" s="1"/>
  <c r="K227" i="3" s="1"/>
  <c r="O228" i="3"/>
  <c r="H121" i="4" s="1"/>
  <c r="I6" i="3"/>
  <c r="J6" i="3" s="1"/>
  <c r="N10" i="3"/>
  <c r="F154" i="4" s="1"/>
  <c r="J154" i="4" s="1"/>
  <c r="I52" i="3"/>
  <c r="J52" i="3" s="1"/>
  <c r="L52" i="3" s="1"/>
  <c r="K52" i="3" s="1"/>
  <c r="O28" i="3"/>
  <c r="H172" i="4" s="1"/>
  <c r="I5" i="3"/>
  <c r="J5" i="3" s="1"/>
  <c r="O32" i="3"/>
  <c r="H162" i="4" s="1"/>
  <c r="N43" i="3"/>
  <c r="F199" i="4" s="1"/>
  <c r="I93" i="3"/>
  <c r="J93" i="3" s="1"/>
  <c r="O31" i="3"/>
  <c r="H157" i="4" s="1"/>
  <c r="N35" i="3"/>
  <c r="F99" i="4" s="1"/>
  <c r="J99" i="4" s="1"/>
  <c r="I38" i="3"/>
  <c r="J38" i="3" s="1"/>
  <c r="N42" i="3"/>
  <c r="F210" i="4" s="1"/>
  <c r="J210" i="4" s="1"/>
  <c r="N65" i="3"/>
  <c r="F63" i="4" s="1"/>
  <c r="J63" i="4" s="1"/>
  <c r="I92" i="3"/>
  <c r="J92" i="3" s="1"/>
  <c r="L92" i="3" s="1"/>
  <c r="K92" i="3" s="1"/>
  <c r="U92" i="3" s="1"/>
  <c r="O96" i="3"/>
  <c r="H33" i="4" s="1"/>
  <c r="O107" i="3"/>
  <c r="H9" i="4" s="1"/>
  <c r="N136" i="3"/>
  <c r="F158" i="4" s="1"/>
  <c r="I154" i="3"/>
  <c r="J154" i="3" s="1"/>
  <c r="L154" i="3" s="1"/>
  <c r="K154" i="3" s="1"/>
  <c r="U154" i="3" s="1"/>
  <c r="I175" i="3"/>
  <c r="J175" i="3" s="1"/>
  <c r="L175" i="3" s="1"/>
  <c r="K175" i="3" s="1"/>
  <c r="U175" i="3" s="1"/>
  <c r="N179" i="3"/>
  <c r="F100" i="4" s="1"/>
  <c r="I183" i="3"/>
  <c r="J183" i="3" s="1"/>
  <c r="L183" i="3" s="1"/>
  <c r="K183" i="3" s="1"/>
  <c r="M183" i="3" s="1"/>
  <c r="E87" i="4" s="1"/>
  <c r="O184" i="3"/>
  <c r="H49" i="4" s="1"/>
  <c r="N191" i="3"/>
  <c r="F42" i="4" s="1"/>
  <c r="O192" i="3"/>
  <c r="H92" i="4" s="1"/>
  <c r="N201" i="3"/>
  <c r="F77" i="4" s="1"/>
  <c r="J77" i="4" s="1"/>
  <c r="O211" i="3"/>
  <c r="H51" i="4" s="1"/>
  <c r="I218" i="3"/>
  <c r="J218" i="3" s="1"/>
  <c r="O219" i="3"/>
  <c r="H43" i="4" s="1"/>
  <c r="I226" i="3"/>
  <c r="J226" i="3" s="1"/>
  <c r="O227" i="3"/>
  <c r="H120" i="4" s="1"/>
  <c r="O256" i="3"/>
  <c r="H149" i="4" s="1"/>
  <c r="C121" i="4"/>
  <c r="N7" i="3"/>
  <c r="F107" i="4" s="1"/>
  <c r="J107" i="4" s="1"/>
  <c r="I10" i="3"/>
  <c r="J10" i="3" s="1"/>
  <c r="I14" i="3"/>
  <c r="J14" i="3" s="1"/>
  <c r="I18" i="3"/>
  <c r="J18" i="3" s="1"/>
  <c r="L18" i="3" s="1"/>
  <c r="K18" i="3" s="1"/>
  <c r="M18" i="3" s="1"/>
  <c r="E29" i="4" s="1"/>
  <c r="N29" i="3"/>
  <c r="F2" i="4" s="1"/>
  <c r="J2" i="4" s="1"/>
  <c r="I56" i="3"/>
  <c r="J56" i="3" s="1"/>
  <c r="L56" i="3" s="1"/>
  <c r="K56" i="3" s="1"/>
  <c r="I63" i="3"/>
  <c r="J63" i="3" s="1"/>
  <c r="N188" i="3"/>
  <c r="F41" i="4" s="1"/>
  <c r="J41" i="4" s="1"/>
  <c r="N196" i="3"/>
  <c r="F68" i="4" s="1"/>
  <c r="I223" i="3"/>
  <c r="J223" i="3" s="1"/>
  <c r="L223" i="3" s="1"/>
  <c r="K223" i="3" s="1"/>
  <c r="U223" i="3" s="1"/>
  <c r="N230" i="3"/>
  <c r="F123" i="4" s="1"/>
  <c r="J123" i="4" s="1"/>
  <c r="N234" i="3"/>
  <c r="F127" i="4" s="1"/>
  <c r="J127" i="4" s="1"/>
  <c r="Q163" i="3"/>
  <c r="R163" i="3" s="1"/>
  <c r="S214" i="3"/>
  <c r="I24" i="4" s="1"/>
  <c r="J24" i="4" s="1"/>
  <c r="Q51" i="3"/>
  <c r="R51" i="3" s="1"/>
  <c r="S45" i="3"/>
  <c r="I189" i="4" s="1"/>
  <c r="S205" i="3"/>
  <c r="I13" i="4" s="1"/>
  <c r="Q129" i="3"/>
  <c r="R129" i="3" s="1"/>
  <c r="L129" i="3" s="1"/>
  <c r="K129" i="3" s="1"/>
  <c r="U129" i="3" s="1"/>
  <c r="N54" i="3"/>
  <c r="I98" i="3"/>
  <c r="J98" i="3" s="1"/>
  <c r="L98" i="3" s="1"/>
  <c r="K98" i="3" s="1"/>
  <c r="O19" i="3"/>
  <c r="H112" i="4" s="1"/>
  <c r="O27" i="3"/>
  <c r="H177" i="4" s="1"/>
  <c r="N39" i="3"/>
  <c r="F4" i="4" s="1"/>
  <c r="J4" i="4" s="1"/>
  <c r="O98" i="3"/>
  <c r="H20" i="4" s="1"/>
  <c r="O106" i="3"/>
  <c r="H238" i="4" s="1"/>
  <c r="O114" i="3"/>
  <c r="H228" i="4" s="1"/>
  <c r="N137" i="3"/>
  <c r="F218" i="4" s="1"/>
  <c r="Q173" i="3"/>
  <c r="R173" i="3" s="1"/>
  <c r="N180" i="3"/>
  <c r="F88" i="4" s="1"/>
  <c r="J88" i="4" s="1"/>
  <c r="Q182" i="3"/>
  <c r="R182" i="3" s="1"/>
  <c r="N200" i="3"/>
  <c r="F40" i="4" s="1"/>
  <c r="J40" i="4" s="1"/>
  <c r="Q217" i="3"/>
  <c r="R217" i="3" s="1"/>
  <c r="L217" i="3" s="1"/>
  <c r="K217" i="3" s="1"/>
  <c r="M217" i="3" s="1"/>
  <c r="E45" i="4" s="1"/>
  <c r="O235" i="3"/>
  <c r="H128" i="4" s="1"/>
  <c r="N244" i="3"/>
  <c r="F137" i="4" s="1"/>
  <c r="J137" i="4" s="1"/>
  <c r="O254" i="3"/>
  <c r="H147" i="4" s="1"/>
  <c r="B187" i="4"/>
  <c r="N40" i="3"/>
  <c r="F181" i="4" s="1"/>
  <c r="I53" i="3"/>
  <c r="J53" i="3" s="1"/>
  <c r="I69" i="3"/>
  <c r="J69" i="3" s="1"/>
  <c r="N106" i="3"/>
  <c r="F238" i="4" s="1"/>
  <c r="J238" i="4" s="1"/>
  <c r="N114" i="3"/>
  <c r="F228" i="4" s="1"/>
  <c r="N3" i="3"/>
  <c r="F235" i="4" s="1"/>
  <c r="J235" i="4" s="1"/>
  <c r="N53" i="3"/>
  <c r="F187" i="4" s="1"/>
  <c r="J187" i="4" s="1"/>
  <c r="O69" i="3"/>
  <c r="H197" i="4" s="1"/>
  <c r="I9" i="3"/>
  <c r="J9" i="3" s="1"/>
  <c r="I37" i="3"/>
  <c r="J37" i="3" s="1"/>
  <c r="I67" i="3"/>
  <c r="J67" i="3" s="1"/>
  <c r="O68" i="3"/>
  <c r="H198" i="4" s="1"/>
  <c r="I96" i="3"/>
  <c r="J96" i="3" s="1"/>
  <c r="L96" i="3" s="1"/>
  <c r="K96" i="3" s="1"/>
  <c r="U96" i="3" s="1"/>
  <c r="O97" i="3"/>
  <c r="H65" i="4" s="1"/>
  <c r="I104" i="3"/>
  <c r="J104" i="3" s="1"/>
  <c r="L104" i="3" s="1"/>
  <c r="K104" i="3" s="1"/>
  <c r="U104" i="3" s="1"/>
  <c r="O105" i="3"/>
  <c r="H213" i="4" s="1"/>
  <c r="N112" i="3"/>
  <c r="F252" i="4" s="1"/>
  <c r="O113" i="3"/>
  <c r="H254" i="4" s="1"/>
  <c r="I118" i="3"/>
  <c r="J118" i="3" s="1"/>
  <c r="L118" i="3" s="1"/>
  <c r="K118" i="3" s="1"/>
  <c r="U118" i="3" s="1"/>
  <c r="I135" i="3"/>
  <c r="J135" i="3" s="1"/>
  <c r="S142" i="3"/>
  <c r="I230" i="4" s="1"/>
  <c r="S149" i="3"/>
  <c r="I163" i="4" s="1"/>
  <c r="I156" i="3"/>
  <c r="J156" i="3" s="1"/>
  <c r="L156" i="3" s="1"/>
  <c r="K156" i="3" s="1"/>
  <c r="M156" i="3" s="1"/>
  <c r="E153" i="4" s="1"/>
  <c r="I160" i="3"/>
  <c r="J160" i="3" s="1"/>
  <c r="L160" i="3" s="1"/>
  <c r="K160" i="3" s="1"/>
  <c r="U160" i="3" s="1"/>
  <c r="I178" i="3"/>
  <c r="J178" i="3" s="1"/>
  <c r="Q185" i="3"/>
  <c r="R185" i="3" s="1"/>
  <c r="I204" i="3"/>
  <c r="J204" i="3" s="1"/>
  <c r="O206" i="3"/>
  <c r="H30" i="4" s="1"/>
  <c r="I214" i="3"/>
  <c r="J214" i="3" s="1"/>
  <c r="L214" i="3" s="1"/>
  <c r="K214" i="3" s="1"/>
  <c r="U214" i="3" s="1"/>
  <c r="N215" i="3"/>
  <c r="F52" i="4" s="1"/>
  <c r="N233" i="3"/>
  <c r="F126" i="4" s="1"/>
  <c r="O234" i="3"/>
  <c r="H127" i="4" s="1"/>
  <c r="Q236" i="3"/>
  <c r="R236" i="3" s="1"/>
  <c r="I258" i="3"/>
  <c r="J258" i="3" s="1"/>
  <c r="I3" i="3"/>
  <c r="J3" i="3" s="1"/>
  <c r="N4" i="3"/>
  <c r="F105" i="4" s="1"/>
  <c r="I11" i="3"/>
  <c r="J11" i="3" s="1"/>
  <c r="L11" i="3" s="1"/>
  <c r="K11" i="3" s="1"/>
  <c r="I39" i="3"/>
  <c r="J39" i="3" s="1"/>
  <c r="O76" i="3"/>
  <c r="H237" i="4" s="1"/>
  <c r="I25" i="3"/>
  <c r="J25" i="3" s="1"/>
  <c r="L25" i="3" s="1"/>
  <c r="K25" i="3" s="1"/>
  <c r="M25" i="3" s="1"/>
  <c r="E176" i="4" s="1"/>
  <c r="O26" i="3"/>
  <c r="H178" i="4" s="1"/>
  <c r="I45" i="3"/>
  <c r="J45" i="3" s="1"/>
  <c r="L45" i="3" s="1"/>
  <c r="K45" i="3" s="1"/>
  <c r="U45" i="3" s="1"/>
  <c r="I59" i="3"/>
  <c r="J59" i="3" s="1"/>
  <c r="Q73" i="3"/>
  <c r="R73" i="3" s="1"/>
  <c r="O126" i="3"/>
  <c r="H152" i="4" s="1"/>
  <c r="I8" i="3"/>
  <c r="J8" i="3" s="1"/>
  <c r="L8" i="3" s="1"/>
  <c r="K8" i="3" s="1"/>
  <c r="N9" i="3"/>
  <c r="F156" i="4" s="1"/>
  <c r="J156" i="4" s="1"/>
  <c r="I16" i="3"/>
  <c r="J16" i="3" s="1"/>
  <c r="L16" i="3" s="1"/>
  <c r="K16" i="3" s="1"/>
  <c r="I24" i="3"/>
  <c r="J24" i="3" s="1"/>
  <c r="L24" i="3" s="1"/>
  <c r="K24" i="3" s="1"/>
  <c r="I32" i="3"/>
  <c r="J32" i="3" s="1"/>
  <c r="L32" i="3" s="1"/>
  <c r="K32" i="3" s="1"/>
  <c r="I33" i="3"/>
  <c r="J33" i="3" s="1"/>
  <c r="I34" i="3"/>
  <c r="J34" i="3" s="1"/>
  <c r="L34" i="3" s="1"/>
  <c r="K34" i="3" s="1"/>
  <c r="U34" i="3" s="1"/>
  <c r="I36" i="3"/>
  <c r="J36" i="3" s="1"/>
  <c r="L36" i="3" s="1"/>
  <c r="K36" i="3" s="1"/>
  <c r="M36" i="3" s="1"/>
  <c r="E66" i="4" s="1"/>
  <c r="N37" i="3"/>
  <c r="F6" i="4" s="1"/>
  <c r="J6" i="4" s="1"/>
  <c r="I44" i="3"/>
  <c r="J44" i="3" s="1"/>
  <c r="L44" i="3" s="1"/>
  <c r="K44" i="3" s="1"/>
  <c r="U44" i="3" s="1"/>
  <c r="N45" i="3"/>
  <c r="F189" i="4" s="1"/>
  <c r="I58" i="3"/>
  <c r="J58" i="3" s="1"/>
  <c r="N59" i="3"/>
  <c r="F78" i="4" s="1"/>
  <c r="J78" i="4" s="1"/>
  <c r="I66" i="3"/>
  <c r="J66" i="3" s="1"/>
  <c r="L66" i="3" s="1"/>
  <c r="K66" i="3" s="1"/>
  <c r="M66" i="3" s="1"/>
  <c r="E23" i="4" s="1"/>
  <c r="S89" i="3"/>
  <c r="I93" i="4" s="1"/>
  <c r="I95" i="3"/>
  <c r="J95" i="3" s="1"/>
  <c r="I103" i="3"/>
  <c r="J103" i="3" s="1"/>
  <c r="N111" i="3"/>
  <c r="F22" i="4" s="1"/>
  <c r="J22" i="4" s="1"/>
  <c r="N118" i="3"/>
  <c r="F89" i="4" s="1"/>
  <c r="I134" i="3"/>
  <c r="J134" i="3" s="1"/>
  <c r="N135" i="3"/>
  <c r="F217" i="4" s="1"/>
  <c r="J217" i="4" s="1"/>
  <c r="S137" i="3"/>
  <c r="I218" i="4" s="1"/>
  <c r="I147" i="3"/>
  <c r="J147" i="3" s="1"/>
  <c r="I177" i="3"/>
  <c r="J177" i="3" s="1"/>
  <c r="N178" i="3"/>
  <c r="F97" i="4" s="1"/>
  <c r="J97" i="4" s="1"/>
  <c r="N204" i="3"/>
  <c r="F8" i="4" s="1"/>
  <c r="O209" i="3"/>
  <c r="H14" i="4" s="1"/>
  <c r="N232" i="3"/>
  <c r="F125" i="4" s="1"/>
  <c r="J125" i="4" s="1"/>
  <c r="I242" i="3"/>
  <c r="J242" i="3" s="1"/>
  <c r="Q244" i="3"/>
  <c r="R244" i="3" s="1"/>
  <c r="O253" i="3"/>
  <c r="H146" i="4" s="1"/>
  <c r="I257" i="3"/>
  <c r="J257" i="3" s="1"/>
  <c r="N258" i="3"/>
  <c r="F151" i="4" s="1"/>
  <c r="J151" i="4" s="1"/>
  <c r="I19" i="3"/>
  <c r="J19" i="3" s="1"/>
  <c r="N27" i="3"/>
  <c r="F177" i="4" s="1"/>
  <c r="N91" i="3"/>
  <c r="F16" i="4" s="1"/>
  <c r="J16" i="4" s="1"/>
  <c r="N115" i="3"/>
  <c r="F245" i="4" s="1"/>
  <c r="J245" i="4" s="1"/>
  <c r="O11" i="3"/>
  <c r="H57" i="4" s="1"/>
  <c r="N61" i="3"/>
  <c r="F200" i="4" s="1"/>
  <c r="J200" i="4" s="1"/>
  <c r="N90" i="3"/>
  <c r="F80" i="4" s="1"/>
  <c r="J80" i="4" s="1"/>
  <c r="I17" i="3"/>
  <c r="J17" i="3" s="1"/>
  <c r="O18" i="3"/>
  <c r="H29" i="4" s="1"/>
  <c r="I7" i="3"/>
  <c r="J7" i="3" s="1"/>
  <c r="N8" i="3"/>
  <c r="F111" i="4" s="1"/>
  <c r="I15" i="3"/>
  <c r="J15" i="3" s="1"/>
  <c r="O16" i="3"/>
  <c r="H62" i="4" s="1"/>
  <c r="I23" i="3"/>
  <c r="J23" i="3" s="1"/>
  <c r="O24" i="3"/>
  <c r="H165" i="4" s="1"/>
  <c r="N31" i="3"/>
  <c r="F157" i="4" s="1"/>
  <c r="J157" i="4" s="1"/>
  <c r="N32" i="3"/>
  <c r="F162" i="4" s="1"/>
  <c r="N33" i="3"/>
  <c r="F180" i="4" s="1"/>
  <c r="J180" i="4" s="1"/>
  <c r="N34" i="3"/>
  <c r="F167" i="4" s="1"/>
  <c r="I35" i="3"/>
  <c r="J35" i="3" s="1"/>
  <c r="N36" i="3"/>
  <c r="F66" i="4" s="1"/>
  <c r="I43" i="3"/>
  <c r="J43" i="3" s="1"/>
  <c r="L43" i="3" s="1"/>
  <c r="K43" i="3" s="1"/>
  <c r="U43" i="3" s="1"/>
  <c r="N44" i="3"/>
  <c r="F190" i="4" s="1"/>
  <c r="I57" i="3"/>
  <c r="J57" i="3" s="1"/>
  <c r="L57" i="3" s="1"/>
  <c r="K57" i="3" s="1"/>
  <c r="U57" i="3" s="1"/>
  <c r="N58" i="3"/>
  <c r="F54" i="4" s="1"/>
  <c r="J54" i="4" s="1"/>
  <c r="I65" i="3"/>
  <c r="J65" i="3" s="1"/>
  <c r="O66" i="3"/>
  <c r="H23" i="4" s="1"/>
  <c r="I94" i="3"/>
  <c r="J94" i="3" s="1"/>
  <c r="O95" i="3"/>
  <c r="H185" i="4" s="1"/>
  <c r="I102" i="3"/>
  <c r="J102" i="3" s="1"/>
  <c r="O103" i="3"/>
  <c r="H211" i="4" s="1"/>
  <c r="N110" i="3"/>
  <c r="F15" i="4" s="1"/>
  <c r="J15" i="4" s="1"/>
  <c r="O111" i="3"/>
  <c r="H22" i="4" s="1"/>
  <c r="I117" i="3"/>
  <c r="J117" i="3" s="1"/>
  <c r="I133" i="3"/>
  <c r="J133" i="3" s="1"/>
  <c r="N134" i="3"/>
  <c r="F171" i="4" s="1"/>
  <c r="J171" i="4" s="1"/>
  <c r="O140" i="3"/>
  <c r="H224" i="4" s="1"/>
  <c r="I146" i="3"/>
  <c r="J146" i="3" s="1"/>
  <c r="N147" i="3"/>
  <c r="F227" i="4" s="1"/>
  <c r="I155" i="3"/>
  <c r="J155" i="3" s="1"/>
  <c r="I159" i="3"/>
  <c r="J159" i="3" s="1"/>
  <c r="I163" i="3"/>
  <c r="J163" i="3" s="1"/>
  <c r="I176" i="3"/>
  <c r="J176" i="3" s="1"/>
  <c r="N177" i="3"/>
  <c r="F81" i="4" s="1"/>
  <c r="J81" i="4" s="1"/>
  <c r="N203" i="3"/>
  <c r="F11" i="4" s="1"/>
  <c r="N231" i="3"/>
  <c r="F124" i="4" s="1"/>
  <c r="O232" i="3"/>
  <c r="H125" i="4" s="1"/>
  <c r="N257" i="3"/>
  <c r="F150" i="4" s="1"/>
  <c r="C169" i="4"/>
  <c r="C90" i="4"/>
  <c r="I4" i="3"/>
  <c r="J4" i="3" s="1"/>
  <c r="L4" i="3" s="1"/>
  <c r="K4" i="3" s="1"/>
  <c r="N5" i="3"/>
  <c r="F94" i="4" s="1"/>
  <c r="J94" i="4" s="1"/>
  <c r="I12" i="3"/>
  <c r="J12" i="3" s="1"/>
  <c r="L12" i="3" s="1"/>
  <c r="K12" i="3" s="1"/>
  <c r="O13" i="3"/>
  <c r="H47" i="4" s="1"/>
  <c r="I20" i="3"/>
  <c r="J20" i="3" s="1"/>
  <c r="L20" i="3" s="1"/>
  <c r="K20" i="3" s="1"/>
  <c r="O21" i="3"/>
  <c r="H32" i="4" s="1"/>
  <c r="N28" i="3"/>
  <c r="F172" i="4" s="1"/>
  <c r="O29" i="3"/>
  <c r="H2" i="4" s="1"/>
  <c r="S34" i="3"/>
  <c r="I167" i="4" s="1"/>
  <c r="I40" i="3"/>
  <c r="J40" i="3" s="1"/>
  <c r="L40" i="3" s="1"/>
  <c r="K40" i="3" s="1"/>
  <c r="U40" i="3" s="1"/>
  <c r="N41" i="3"/>
  <c r="F182" i="4" s="1"/>
  <c r="I62" i="3"/>
  <c r="J62" i="3" s="1"/>
  <c r="N63" i="3"/>
  <c r="F226" i="4" s="1"/>
  <c r="J226" i="4" s="1"/>
  <c r="I70" i="3"/>
  <c r="J70" i="3" s="1"/>
  <c r="O78" i="3"/>
  <c r="H250" i="4" s="1"/>
  <c r="I91" i="3"/>
  <c r="J91" i="3" s="1"/>
  <c r="O92" i="3"/>
  <c r="H46" i="4" s="1"/>
  <c r="I99" i="3"/>
  <c r="J99" i="3" s="1"/>
  <c r="O100" i="3"/>
  <c r="H25" i="4" s="1"/>
  <c r="N107" i="3"/>
  <c r="F9" i="4" s="1"/>
  <c r="O108" i="3"/>
  <c r="H10" i="4" s="1"/>
  <c r="I115" i="3"/>
  <c r="J115" i="3" s="1"/>
  <c r="O123" i="3"/>
  <c r="H155" i="4" s="1"/>
  <c r="O131" i="3"/>
  <c r="H205" i="4" s="1"/>
  <c r="S132" i="3"/>
  <c r="I109" i="4" s="1"/>
  <c r="I143" i="3"/>
  <c r="J143" i="3" s="1"/>
  <c r="N144" i="3"/>
  <c r="F215" i="4" s="1"/>
  <c r="N153" i="3"/>
  <c r="F173" i="4" s="1"/>
  <c r="J173" i="4" s="1"/>
  <c r="N174" i="3"/>
  <c r="F106" i="4" s="1"/>
  <c r="I181" i="3"/>
  <c r="J181" i="3" s="1"/>
  <c r="N182" i="3"/>
  <c r="F76" i="4" s="1"/>
  <c r="J76" i="4" s="1"/>
  <c r="N183" i="3"/>
  <c r="F87" i="4" s="1"/>
  <c r="N184" i="3"/>
  <c r="F49" i="4" s="1"/>
  <c r="J49" i="4" s="1"/>
  <c r="N185" i="3"/>
  <c r="F83" i="4" s="1"/>
  <c r="J83" i="4" s="1"/>
  <c r="I186" i="3"/>
  <c r="J186" i="3" s="1"/>
  <c r="I187" i="3"/>
  <c r="J187" i="3" s="1"/>
  <c r="L187" i="3" s="1"/>
  <c r="K187" i="3" s="1"/>
  <c r="I188" i="3"/>
  <c r="J188" i="3" s="1"/>
  <c r="I189" i="3"/>
  <c r="J189" i="3" s="1"/>
  <c r="I190" i="3"/>
  <c r="J190" i="3" s="1"/>
  <c r="I191" i="3"/>
  <c r="J191" i="3" s="1"/>
  <c r="L191" i="3" s="1"/>
  <c r="K191" i="3" s="1"/>
  <c r="U191" i="3" s="1"/>
  <c r="I192" i="3"/>
  <c r="J192" i="3" s="1"/>
  <c r="I193" i="3"/>
  <c r="J193" i="3" s="1"/>
  <c r="I194" i="3"/>
  <c r="J194" i="3" s="1"/>
  <c r="I195" i="3"/>
  <c r="J195" i="3" s="1"/>
  <c r="L195" i="3" s="1"/>
  <c r="K195" i="3" s="1"/>
  <c r="I196" i="3"/>
  <c r="J196" i="3" s="1"/>
  <c r="I201" i="3"/>
  <c r="J201" i="3" s="1"/>
  <c r="N217" i="3"/>
  <c r="F45" i="4" s="1"/>
  <c r="J45" i="4" s="1"/>
  <c r="N218" i="3"/>
  <c r="F53" i="4" s="1"/>
  <c r="J53" i="4" s="1"/>
  <c r="N221" i="3"/>
  <c r="F114" i="4" s="1"/>
  <c r="J114" i="4" s="1"/>
  <c r="N222" i="3"/>
  <c r="F115" i="4" s="1"/>
  <c r="J115" i="4" s="1"/>
  <c r="N223" i="3"/>
  <c r="F116" i="4" s="1"/>
  <c r="N224" i="3"/>
  <c r="F117" i="4" s="1"/>
  <c r="N225" i="3"/>
  <c r="F118" i="4" s="1"/>
  <c r="J118" i="4" s="1"/>
  <c r="N226" i="3"/>
  <c r="F119" i="4" s="1"/>
  <c r="N227" i="3"/>
  <c r="F120" i="4" s="1"/>
  <c r="O229" i="3"/>
  <c r="H122" i="4" s="1"/>
  <c r="N236" i="3"/>
  <c r="F129" i="4" s="1"/>
  <c r="J129" i="4" s="1"/>
  <c r="N237" i="3"/>
  <c r="F130" i="4" s="1"/>
  <c r="O251" i="3"/>
  <c r="H144" i="4" s="1"/>
  <c r="O255" i="3"/>
  <c r="H148" i="4" s="1"/>
  <c r="I61" i="3"/>
  <c r="J61" i="3" s="1"/>
  <c r="N62" i="3"/>
  <c r="F244" i="4" s="1"/>
  <c r="J244" i="4" s="1"/>
  <c r="I90" i="3"/>
  <c r="J90" i="3" s="1"/>
  <c r="I200" i="3"/>
  <c r="J200" i="3" s="1"/>
  <c r="N235" i="3"/>
  <c r="F128" i="4" s="1"/>
  <c r="I244" i="3"/>
  <c r="J244" i="3" s="1"/>
  <c r="C45" i="4"/>
  <c r="B82" i="4"/>
  <c r="O72" i="3"/>
  <c r="H82" i="4" s="1"/>
  <c r="C240" i="4"/>
  <c r="I75" i="3"/>
  <c r="J75" i="3" s="1"/>
  <c r="L75" i="3" s="1"/>
  <c r="K75" i="3" s="1"/>
  <c r="M75" i="3" s="1"/>
  <c r="E240" i="4" s="1"/>
  <c r="Q91" i="3"/>
  <c r="R91" i="3" s="1"/>
  <c r="B186" i="4"/>
  <c r="O119" i="3"/>
  <c r="H186" i="4" s="1"/>
  <c r="C195" i="4"/>
  <c r="N128" i="3"/>
  <c r="F195" i="4" s="1"/>
  <c r="C166" i="4"/>
  <c r="N130" i="3"/>
  <c r="F166" i="4" s="1"/>
  <c r="B223" i="4"/>
  <c r="O150" i="3"/>
  <c r="H223" i="4" s="1"/>
  <c r="C242" i="4"/>
  <c r="N165" i="3"/>
  <c r="F242" i="4" s="1"/>
  <c r="I165" i="3"/>
  <c r="J165" i="3" s="1"/>
  <c r="L165" i="3" s="1"/>
  <c r="K165" i="3" s="1"/>
  <c r="C175" i="4"/>
  <c r="N173" i="3"/>
  <c r="F175" i="4" s="1"/>
  <c r="J175" i="4" s="1"/>
  <c r="I173" i="3"/>
  <c r="J173" i="3" s="1"/>
  <c r="O239" i="3"/>
  <c r="H132" i="4" s="1"/>
  <c r="B132" i="4"/>
  <c r="B74" i="4"/>
  <c r="O197" i="3"/>
  <c r="H74" i="4" s="1"/>
  <c r="Q10" i="3"/>
  <c r="R10" i="3" s="1"/>
  <c r="S25" i="3"/>
  <c r="I176" i="4" s="1"/>
  <c r="C95" i="4"/>
  <c r="I82" i="3"/>
  <c r="J82" i="3" s="1"/>
  <c r="L82" i="3" s="1"/>
  <c r="K82" i="3" s="1"/>
  <c r="U82" i="3" s="1"/>
  <c r="S104" i="3"/>
  <c r="I212" i="4" s="1"/>
  <c r="B89" i="4"/>
  <c r="O118" i="3"/>
  <c r="H89" i="4" s="1"/>
  <c r="I121" i="3"/>
  <c r="J121" i="3" s="1"/>
  <c r="O122" i="3"/>
  <c r="H208" i="4" s="1"/>
  <c r="C192" i="4"/>
  <c r="N127" i="3"/>
  <c r="F192" i="4" s="1"/>
  <c r="J192" i="4" s="1"/>
  <c r="O132" i="3"/>
  <c r="H109" i="4" s="1"/>
  <c r="I138" i="3"/>
  <c r="J138" i="3" s="1"/>
  <c r="I139" i="3"/>
  <c r="J139" i="3" s="1"/>
  <c r="I140" i="3"/>
  <c r="J140" i="3" s="1"/>
  <c r="L140" i="3" s="1"/>
  <c r="K140" i="3" s="1"/>
  <c r="M140" i="3" s="1"/>
  <c r="E224" i="4" s="1"/>
  <c r="I141" i="3"/>
  <c r="J141" i="3" s="1"/>
  <c r="I142" i="3"/>
  <c r="J142" i="3" s="1"/>
  <c r="L142" i="3" s="1"/>
  <c r="K142" i="3" s="1"/>
  <c r="M142" i="3" s="1"/>
  <c r="E230" i="4" s="1"/>
  <c r="I152" i="3"/>
  <c r="J152" i="3" s="1"/>
  <c r="L152" i="3" s="1"/>
  <c r="K152" i="3" s="1"/>
  <c r="B153" i="4"/>
  <c r="O156" i="3"/>
  <c r="H153" i="4" s="1"/>
  <c r="B207" i="4"/>
  <c r="O160" i="3"/>
  <c r="H207" i="4" s="1"/>
  <c r="C248" i="4"/>
  <c r="N170" i="3"/>
  <c r="F248" i="4" s="1"/>
  <c r="J248" i="4" s="1"/>
  <c r="I170" i="3"/>
  <c r="J170" i="3" s="1"/>
  <c r="I198" i="3"/>
  <c r="J198" i="3" s="1"/>
  <c r="C14" i="4"/>
  <c r="N209" i="3"/>
  <c r="F14" i="4" s="1"/>
  <c r="J14" i="4" s="1"/>
  <c r="I209" i="3"/>
  <c r="J209" i="3" s="1"/>
  <c r="Q224" i="3"/>
  <c r="R224" i="3" s="1"/>
  <c r="S224" i="3"/>
  <c r="I117" i="4" s="1"/>
  <c r="C132" i="4"/>
  <c r="N239" i="3"/>
  <c r="F132" i="4" s="1"/>
  <c r="I239" i="3"/>
  <c r="J239" i="3" s="1"/>
  <c r="L239" i="3" s="1"/>
  <c r="K239" i="3" s="1"/>
  <c r="O247" i="3"/>
  <c r="H140" i="4" s="1"/>
  <c r="B140" i="4"/>
  <c r="C143" i="4"/>
  <c r="N250" i="3"/>
  <c r="F143" i="4" s="1"/>
  <c r="I250" i="3"/>
  <c r="J250" i="3" s="1"/>
  <c r="L250" i="3" s="1"/>
  <c r="K250" i="3" s="1"/>
  <c r="M250" i="3" s="1"/>
  <c r="E143" i="4" s="1"/>
  <c r="B164" i="4"/>
  <c r="O151" i="3"/>
  <c r="H164" i="4" s="1"/>
  <c r="B206" i="4"/>
  <c r="O157" i="3"/>
  <c r="H206" i="4" s="1"/>
  <c r="C179" i="4"/>
  <c r="N168" i="3"/>
  <c r="F179" i="4" s="1"/>
  <c r="I168" i="3"/>
  <c r="J168" i="3" s="1"/>
  <c r="L168" i="3" s="1"/>
  <c r="K168" i="3" s="1"/>
  <c r="Q65" i="3"/>
  <c r="R65" i="3" s="1"/>
  <c r="C104" i="4"/>
  <c r="I74" i="3"/>
  <c r="J74" i="3" s="1"/>
  <c r="Q31" i="3"/>
  <c r="R31" i="3" s="1"/>
  <c r="O35" i="3"/>
  <c r="H99" i="4" s="1"/>
  <c r="O36" i="3"/>
  <c r="H66" i="4" s="1"/>
  <c r="O37" i="3"/>
  <c r="H6" i="4" s="1"/>
  <c r="O38" i="3"/>
  <c r="H3" i="4" s="1"/>
  <c r="O39" i="3"/>
  <c r="H4" i="4" s="1"/>
  <c r="O40" i="3"/>
  <c r="H181" i="4" s="1"/>
  <c r="O41" i="3"/>
  <c r="H182" i="4" s="1"/>
  <c r="O42" i="3"/>
  <c r="H210" i="4" s="1"/>
  <c r="O43" i="3"/>
  <c r="H199" i="4" s="1"/>
  <c r="O44" i="3"/>
  <c r="H190" i="4" s="1"/>
  <c r="O45" i="3"/>
  <c r="H189" i="4" s="1"/>
  <c r="I46" i="3"/>
  <c r="J46" i="3" s="1"/>
  <c r="I47" i="3"/>
  <c r="J47" i="3" s="1"/>
  <c r="I48" i="3"/>
  <c r="J48" i="3" s="1"/>
  <c r="L48" i="3" s="1"/>
  <c r="K48" i="3" s="1"/>
  <c r="M48" i="3" s="1"/>
  <c r="E21" i="4" s="1"/>
  <c r="I49" i="3"/>
  <c r="J49" i="3" s="1"/>
  <c r="I50" i="3"/>
  <c r="J50" i="3" s="1"/>
  <c r="B233" i="4"/>
  <c r="O70" i="3"/>
  <c r="H233" i="4" s="1"/>
  <c r="I73" i="3"/>
  <c r="J73" i="3" s="1"/>
  <c r="N75" i="3"/>
  <c r="F240" i="4" s="1"/>
  <c r="C85" i="4"/>
  <c r="I81" i="3"/>
  <c r="J81" i="3" s="1"/>
  <c r="S114" i="3"/>
  <c r="I228" i="4" s="1"/>
  <c r="I120" i="3"/>
  <c r="J120" i="3" s="1"/>
  <c r="L120" i="3" s="1"/>
  <c r="K120" i="3" s="1"/>
  <c r="U120" i="3" s="1"/>
  <c r="N121" i="3"/>
  <c r="F193" i="4" s="1"/>
  <c r="C152" i="4"/>
  <c r="N126" i="3"/>
  <c r="F152" i="4" s="1"/>
  <c r="J152" i="4" s="1"/>
  <c r="I128" i="3"/>
  <c r="J128" i="3" s="1"/>
  <c r="L128" i="3" s="1"/>
  <c r="K128" i="3" s="1"/>
  <c r="U128" i="3" s="1"/>
  <c r="I130" i="3"/>
  <c r="J130" i="3" s="1"/>
  <c r="L130" i="3" s="1"/>
  <c r="K130" i="3" s="1"/>
  <c r="O133" i="3"/>
  <c r="H191" i="4" s="1"/>
  <c r="O134" i="3"/>
  <c r="H171" i="4" s="1"/>
  <c r="O135" i="3"/>
  <c r="H217" i="4" s="1"/>
  <c r="O136" i="3"/>
  <c r="H158" i="4" s="1"/>
  <c r="O137" i="3"/>
  <c r="H218" i="4" s="1"/>
  <c r="N138" i="3"/>
  <c r="F221" i="4" s="1"/>
  <c r="J221" i="4" s="1"/>
  <c r="N139" i="3"/>
  <c r="F220" i="4" s="1"/>
  <c r="J220" i="4" s="1"/>
  <c r="N140" i="3"/>
  <c r="F224" i="4" s="1"/>
  <c r="N141" i="3"/>
  <c r="F168" i="4" s="1"/>
  <c r="J168" i="4" s="1"/>
  <c r="N142" i="3"/>
  <c r="F230" i="4" s="1"/>
  <c r="I148" i="3"/>
  <c r="J148" i="3" s="1"/>
  <c r="L148" i="3" s="1"/>
  <c r="K148" i="3" s="1"/>
  <c r="I149" i="3"/>
  <c r="J149" i="3" s="1"/>
  <c r="L149" i="3" s="1"/>
  <c r="K149" i="3" s="1"/>
  <c r="U149" i="3" s="1"/>
  <c r="I151" i="3"/>
  <c r="J151" i="3" s="1"/>
  <c r="N152" i="3"/>
  <c r="F209" i="4" s="1"/>
  <c r="C229" i="4"/>
  <c r="N167" i="3"/>
  <c r="F229" i="4" s="1"/>
  <c r="J229" i="4" s="1"/>
  <c r="I167" i="3"/>
  <c r="J167" i="3" s="1"/>
  <c r="O174" i="3"/>
  <c r="H106" i="4" s="1"/>
  <c r="O175" i="3"/>
  <c r="H75" i="4" s="1"/>
  <c r="O176" i="3"/>
  <c r="H110" i="4" s="1"/>
  <c r="O177" i="3"/>
  <c r="H81" i="4" s="1"/>
  <c r="O178" i="3"/>
  <c r="H97" i="4" s="1"/>
  <c r="O179" i="3"/>
  <c r="H100" i="4" s="1"/>
  <c r="O180" i="3"/>
  <c r="H88" i="4" s="1"/>
  <c r="O182" i="3"/>
  <c r="H76" i="4" s="1"/>
  <c r="I197" i="3"/>
  <c r="J197" i="3" s="1"/>
  <c r="N198" i="3"/>
  <c r="F70" i="4" s="1"/>
  <c r="J70" i="4" s="1"/>
  <c r="O238" i="3"/>
  <c r="H131" i="4" s="1"/>
  <c r="B131" i="4"/>
  <c r="B134" i="4"/>
  <c r="O241" i="3"/>
  <c r="H134" i="4" s="1"/>
  <c r="B102" i="4"/>
  <c r="O73" i="3"/>
  <c r="H102" i="4" s="1"/>
  <c r="C237" i="4"/>
  <c r="I76" i="3"/>
  <c r="J76" i="3" s="1"/>
  <c r="L76" i="3" s="1"/>
  <c r="K76" i="3" s="1"/>
  <c r="U76" i="3" s="1"/>
  <c r="C205" i="4"/>
  <c r="N131" i="3"/>
  <c r="F205" i="4" s="1"/>
  <c r="J205" i="4" s="1"/>
  <c r="N46" i="3"/>
  <c r="F188" i="4" s="1"/>
  <c r="J188" i="4" s="1"/>
  <c r="N48" i="3"/>
  <c r="F21" i="4" s="1"/>
  <c r="N49" i="3"/>
  <c r="F38" i="4" s="1"/>
  <c r="J38" i="4" s="1"/>
  <c r="N50" i="3"/>
  <c r="F79" i="4" s="1"/>
  <c r="J79" i="4" s="1"/>
  <c r="I51" i="3"/>
  <c r="J51" i="3" s="1"/>
  <c r="I72" i="3"/>
  <c r="J72" i="3" s="1"/>
  <c r="L72" i="3" s="1"/>
  <c r="K72" i="3" s="1"/>
  <c r="U72" i="3" s="1"/>
  <c r="N73" i="3"/>
  <c r="F102" i="4" s="1"/>
  <c r="J102" i="4" s="1"/>
  <c r="N74" i="3"/>
  <c r="F104" i="4" s="1"/>
  <c r="J104" i="4" s="1"/>
  <c r="O75" i="3"/>
  <c r="H240" i="4" s="1"/>
  <c r="C243" i="4"/>
  <c r="I80" i="3"/>
  <c r="J80" i="3" s="1"/>
  <c r="L80" i="3" s="1"/>
  <c r="K80" i="3" s="1"/>
  <c r="U80" i="3" s="1"/>
  <c r="N82" i="3"/>
  <c r="F95" i="4" s="1"/>
  <c r="I83" i="3"/>
  <c r="J83" i="3" s="1"/>
  <c r="I84" i="3"/>
  <c r="J84" i="3" s="1"/>
  <c r="L84" i="3" s="1"/>
  <c r="K84" i="3" s="1"/>
  <c r="U84" i="3" s="1"/>
  <c r="I85" i="3"/>
  <c r="J85" i="3" s="1"/>
  <c r="I86" i="3"/>
  <c r="J86" i="3" s="1"/>
  <c r="I87" i="3"/>
  <c r="J87" i="3" s="1"/>
  <c r="I88" i="3"/>
  <c r="J88" i="3" s="1"/>
  <c r="L88" i="3" s="1"/>
  <c r="K88" i="3" s="1"/>
  <c r="U88" i="3" s="1"/>
  <c r="I89" i="3"/>
  <c r="J89" i="3" s="1"/>
  <c r="L89" i="3" s="1"/>
  <c r="K89" i="3" s="1"/>
  <c r="U89" i="3" s="1"/>
  <c r="B108" i="4"/>
  <c r="O116" i="3"/>
  <c r="H108" i="4" s="1"/>
  <c r="I119" i="3"/>
  <c r="J119" i="3" s="1"/>
  <c r="N120" i="3"/>
  <c r="F183" i="4" s="1"/>
  <c r="Q121" i="3"/>
  <c r="R121" i="3" s="1"/>
  <c r="S121" i="3"/>
  <c r="I193" i="4" s="1"/>
  <c r="C194" i="4"/>
  <c r="N125" i="3"/>
  <c r="F194" i="4" s="1"/>
  <c r="J194" i="4" s="1"/>
  <c r="I127" i="3"/>
  <c r="J127" i="3" s="1"/>
  <c r="O128" i="3"/>
  <c r="H195" i="4" s="1"/>
  <c r="O130" i="3"/>
  <c r="H166" i="4" s="1"/>
  <c r="N148" i="3"/>
  <c r="F231" i="4" s="1"/>
  <c r="N149" i="3"/>
  <c r="F163" i="4" s="1"/>
  <c r="J163" i="4" s="1"/>
  <c r="I150" i="3"/>
  <c r="J150" i="3" s="1"/>
  <c r="L150" i="3" s="1"/>
  <c r="K150" i="3" s="1"/>
  <c r="N151" i="3"/>
  <c r="F164" i="4" s="1"/>
  <c r="J164" i="4" s="1"/>
  <c r="B201" i="4"/>
  <c r="O155" i="3"/>
  <c r="H201" i="4" s="1"/>
  <c r="B161" i="4"/>
  <c r="O159" i="3"/>
  <c r="H161" i="4" s="1"/>
  <c r="B160" i="4"/>
  <c r="O163" i="3"/>
  <c r="H160" i="4" s="1"/>
  <c r="C216" i="4"/>
  <c r="N164" i="3"/>
  <c r="F216" i="4" s="1"/>
  <c r="I164" i="3"/>
  <c r="J164" i="3" s="1"/>
  <c r="L164" i="3" s="1"/>
  <c r="K164" i="3" s="1"/>
  <c r="M164" i="3" s="1"/>
  <c r="E216" i="4" s="1"/>
  <c r="C253" i="4"/>
  <c r="N172" i="3"/>
  <c r="F253" i="4" s="1"/>
  <c r="I172" i="3"/>
  <c r="J172" i="3" s="1"/>
  <c r="N197" i="3"/>
  <c r="F74" i="4" s="1"/>
  <c r="J74" i="4" s="1"/>
  <c r="B31" i="4"/>
  <c r="O208" i="3"/>
  <c r="H31" i="4" s="1"/>
  <c r="B142" i="4"/>
  <c r="O249" i="3"/>
  <c r="H142" i="4" s="1"/>
  <c r="N253" i="3"/>
  <c r="F146" i="4" s="1"/>
  <c r="I253" i="3"/>
  <c r="J253" i="3" s="1"/>
  <c r="L253" i="3" s="1"/>
  <c r="K253" i="3" s="1"/>
  <c r="M253" i="3" s="1"/>
  <c r="E146" i="4" s="1"/>
  <c r="C146" i="4"/>
  <c r="B174" i="4"/>
  <c r="O161" i="3"/>
  <c r="H174" i="4" s="1"/>
  <c r="O46" i="3"/>
  <c r="H188" i="4" s="1"/>
  <c r="O48" i="3"/>
  <c r="H21" i="4" s="1"/>
  <c r="O49" i="3"/>
  <c r="H38" i="4" s="1"/>
  <c r="O50" i="3"/>
  <c r="H79" i="4" s="1"/>
  <c r="N51" i="3"/>
  <c r="F101" i="4" s="1"/>
  <c r="J101" i="4" s="1"/>
  <c r="N72" i="3"/>
  <c r="F82" i="4" s="1"/>
  <c r="O74" i="3"/>
  <c r="H104" i="4" s="1"/>
  <c r="C241" i="4"/>
  <c r="I79" i="3"/>
  <c r="J79" i="3" s="1"/>
  <c r="O82" i="3"/>
  <c r="H95" i="4" s="1"/>
  <c r="N83" i="3"/>
  <c r="F35" i="4" s="1"/>
  <c r="J35" i="4" s="1"/>
  <c r="N84" i="3"/>
  <c r="F69" i="4" s="1"/>
  <c r="N85" i="3"/>
  <c r="F246" i="4" s="1"/>
  <c r="J246" i="4" s="1"/>
  <c r="N86" i="3"/>
  <c r="F236" i="4" s="1"/>
  <c r="J236" i="4" s="1"/>
  <c r="N87" i="3"/>
  <c r="F55" i="4" s="1"/>
  <c r="J55" i="4" s="1"/>
  <c r="N88" i="3"/>
  <c r="F71" i="4" s="1"/>
  <c r="N89" i="3"/>
  <c r="F93" i="4" s="1"/>
  <c r="B245" i="4"/>
  <c r="O115" i="3"/>
  <c r="H245" i="4" s="1"/>
  <c r="N119" i="3"/>
  <c r="F186" i="4" s="1"/>
  <c r="J186" i="4" s="1"/>
  <c r="C234" i="4"/>
  <c r="N124" i="3"/>
  <c r="F234" i="4" s="1"/>
  <c r="O127" i="3"/>
  <c r="H192" i="4" s="1"/>
  <c r="O143" i="3"/>
  <c r="H225" i="4" s="1"/>
  <c r="O144" i="3"/>
  <c r="H215" i="4" s="1"/>
  <c r="O145" i="3"/>
  <c r="H239" i="4" s="1"/>
  <c r="O146" i="3"/>
  <c r="H170" i="4" s="1"/>
  <c r="O147" i="3"/>
  <c r="H227" i="4" s="1"/>
  <c r="N150" i="3"/>
  <c r="F223" i="4" s="1"/>
  <c r="B219" i="4"/>
  <c r="O154" i="3"/>
  <c r="H219" i="4" s="1"/>
  <c r="C247" i="4"/>
  <c r="N169" i="3"/>
  <c r="F247" i="4" s="1"/>
  <c r="J247" i="4" s="1"/>
  <c r="I169" i="3"/>
  <c r="J169" i="3" s="1"/>
  <c r="N208" i="3"/>
  <c r="F31" i="4" s="1"/>
  <c r="J31" i="4" s="1"/>
  <c r="I208" i="3"/>
  <c r="J208" i="3" s="1"/>
  <c r="C31" i="4"/>
  <c r="B45" i="4"/>
  <c r="O217" i="3"/>
  <c r="H45" i="4" s="1"/>
  <c r="N242" i="3"/>
  <c r="F135" i="4" s="1"/>
  <c r="O246" i="3"/>
  <c r="H139" i="4" s="1"/>
  <c r="B139" i="4"/>
  <c r="C142" i="4"/>
  <c r="N249" i="3"/>
  <c r="F142" i="4" s="1"/>
  <c r="I249" i="3"/>
  <c r="J249" i="3" s="1"/>
  <c r="L249" i="3" s="1"/>
  <c r="K249" i="3" s="1"/>
  <c r="M249" i="3" s="1"/>
  <c r="E142" i="4" s="1"/>
  <c r="S250" i="3"/>
  <c r="I143" i="4" s="1"/>
  <c r="O51" i="3"/>
  <c r="H101" i="4" s="1"/>
  <c r="C250" i="4"/>
  <c r="I78" i="3"/>
  <c r="J78" i="3" s="1"/>
  <c r="O81" i="3"/>
  <c r="H85" i="4" s="1"/>
  <c r="S147" i="3"/>
  <c r="I227" i="4" s="1"/>
  <c r="Q147" i="3"/>
  <c r="R147" i="3" s="1"/>
  <c r="B173" i="4"/>
  <c r="O153" i="3"/>
  <c r="H173" i="4" s="1"/>
  <c r="B202" i="4"/>
  <c r="O158" i="3"/>
  <c r="H202" i="4" s="1"/>
  <c r="B169" i="4"/>
  <c r="O162" i="3"/>
  <c r="H169" i="4" s="1"/>
  <c r="C232" i="4"/>
  <c r="N166" i="3"/>
  <c r="F232" i="4" s="1"/>
  <c r="J232" i="4" s="1"/>
  <c r="I166" i="3"/>
  <c r="J166" i="3" s="1"/>
  <c r="S196" i="3"/>
  <c r="I68" i="4" s="1"/>
  <c r="Q196" i="3"/>
  <c r="R196" i="3" s="1"/>
  <c r="B19" i="4"/>
  <c r="O207" i="3"/>
  <c r="H19" i="4" s="1"/>
  <c r="N211" i="3"/>
  <c r="F51" i="4" s="1"/>
  <c r="C51" i="4"/>
  <c r="B183" i="4"/>
  <c r="O120" i="3"/>
  <c r="H183" i="4" s="1"/>
  <c r="C204" i="4"/>
  <c r="N129" i="3"/>
  <c r="F204" i="4" s="1"/>
  <c r="J204" i="4" s="1"/>
  <c r="O83" i="3"/>
  <c r="H35" i="4" s="1"/>
  <c r="O84" i="3"/>
  <c r="H69" i="4" s="1"/>
  <c r="O85" i="3"/>
  <c r="H246" i="4" s="1"/>
  <c r="O86" i="3"/>
  <c r="H236" i="4" s="1"/>
  <c r="O87" i="3"/>
  <c r="H55" i="4" s="1"/>
  <c r="O88" i="3"/>
  <c r="H71" i="4" s="1"/>
  <c r="O89" i="3"/>
  <c r="H93" i="4" s="1"/>
  <c r="C155" i="4"/>
  <c r="N123" i="3"/>
  <c r="F155" i="4" s="1"/>
  <c r="O2" i="3"/>
  <c r="H196" i="4" s="1"/>
  <c r="O3" i="3"/>
  <c r="H235" i="4" s="1"/>
  <c r="O4" i="3"/>
  <c r="H105" i="4" s="1"/>
  <c r="O5" i="3"/>
  <c r="H94" i="4" s="1"/>
  <c r="O6" i="3"/>
  <c r="H58" i="4" s="1"/>
  <c r="O7" i="3"/>
  <c r="H107" i="4" s="1"/>
  <c r="O8" i="3"/>
  <c r="H111" i="4" s="1"/>
  <c r="O9" i="3"/>
  <c r="H156" i="4" s="1"/>
  <c r="O10" i="3"/>
  <c r="H154" i="4" s="1"/>
  <c r="N11" i="3"/>
  <c r="F57" i="4" s="1"/>
  <c r="N12" i="3"/>
  <c r="F26" i="4" s="1"/>
  <c r="N13" i="3"/>
  <c r="F47" i="4" s="1"/>
  <c r="J47" i="4" s="1"/>
  <c r="N14" i="3"/>
  <c r="F73" i="4" s="1"/>
  <c r="J73" i="4" s="1"/>
  <c r="N15" i="3"/>
  <c r="F159" i="4" s="1"/>
  <c r="J159" i="4" s="1"/>
  <c r="N16" i="3"/>
  <c r="F62" i="4" s="1"/>
  <c r="N17" i="3"/>
  <c r="F28" i="4" s="1"/>
  <c r="J28" i="4" s="1"/>
  <c r="N18" i="3"/>
  <c r="F29" i="4" s="1"/>
  <c r="N19" i="3"/>
  <c r="F112" i="4" s="1"/>
  <c r="J112" i="4" s="1"/>
  <c r="N20" i="3"/>
  <c r="F27" i="4" s="1"/>
  <c r="N21" i="3"/>
  <c r="F32" i="4" s="1"/>
  <c r="J32" i="4" s="1"/>
  <c r="N22" i="3"/>
  <c r="F34" i="4" s="1"/>
  <c r="J34" i="4" s="1"/>
  <c r="N23" i="3"/>
  <c r="F61" i="4" s="1"/>
  <c r="J61" i="4" s="1"/>
  <c r="N24" i="3"/>
  <c r="F165" i="4" s="1"/>
  <c r="N25" i="3"/>
  <c r="F176" i="4" s="1"/>
  <c r="I26" i="3"/>
  <c r="J26" i="3" s="1"/>
  <c r="I27" i="3"/>
  <c r="J27" i="3" s="1"/>
  <c r="L27" i="3" s="1"/>
  <c r="K27" i="3" s="1"/>
  <c r="I28" i="3"/>
  <c r="J28" i="3" s="1"/>
  <c r="L28" i="3" s="1"/>
  <c r="K28" i="3" s="1"/>
  <c r="I29" i="3"/>
  <c r="J29" i="3" s="1"/>
  <c r="I30" i="3"/>
  <c r="J30" i="3" s="1"/>
  <c r="I31" i="3"/>
  <c r="J31" i="3" s="1"/>
  <c r="Q50" i="3"/>
  <c r="R50" i="3" s="1"/>
  <c r="O52" i="3"/>
  <c r="H98" i="4" s="1"/>
  <c r="O55" i="3"/>
  <c r="H90" i="4" s="1"/>
  <c r="O56" i="3"/>
  <c r="H103" i="4" s="1"/>
  <c r="O57" i="3"/>
  <c r="H96" i="4" s="1"/>
  <c r="O58" i="3"/>
  <c r="H54" i="4" s="1"/>
  <c r="O59" i="3"/>
  <c r="H78" i="4" s="1"/>
  <c r="O60" i="3"/>
  <c r="H214" i="4" s="1"/>
  <c r="O61" i="3"/>
  <c r="H200" i="4" s="1"/>
  <c r="O62" i="3"/>
  <c r="H244" i="4" s="1"/>
  <c r="O63" i="3"/>
  <c r="H226" i="4" s="1"/>
  <c r="O64" i="3"/>
  <c r="H17" i="4" s="1"/>
  <c r="O65" i="3"/>
  <c r="H63" i="4" s="1"/>
  <c r="N66" i="3"/>
  <c r="F23" i="4" s="1"/>
  <c r="N67" i="3"/>
  <c r="F64" i="4" s="1"/>
  <c r="J64" i="4" s="1"/>
  <c r="N68" i="3"/>
  <c r="F198" i="4" s="1"/>
  <c r="N69" i="3"/>
  <c r="F197" i="4" s="1"/>
  <c r="J197" i="4" s="1"/>
  <c r="N70" i="3"/>
  <c r="F233" i="4" s="1"/>
  <c r="J233" i="4" s="1"/>
  <c r="C251" i="4"/>
  <c r="I77" i="3"/>
  <c r="J77" i="3" s="1"/>
  <c r="L77" i="3" s="1"/>
  <c r="K77" i="3" s="1"/>
  <c r="U77" i="3" s="1"/>
  <c r="N79" i="3"/>
  <c r="F241" i="4" s="1"/>
  <c r="J241" i="4" s="1"/>
  <c r="O80" i="3"/>
  <c r="H243" i="4" s="1"/>
  <c r="S82" i="3"/>
  <c r="I95" i="4" s="1"/>
  <c r="O90" i="3"/>
  <c r="H80" i="4" s="1"/>
  <c r="O91" i="3"/>
  <c r="H16" i="4" s="1"/>
  <c r="N92" i="3"/>
  <c r="F46" i="4" s="1"/>
  <c r="N93" i="3"/>
  <c r="F7" i="4" s="1"/>
  <c r="J7" i="4" s="1"/>
  <c r="N94" i="3"/>
  <c r="F184" i="4" s="1"/>
  <c r="J184" i="4" s="1"/>
  <c r="N95" i="3"/>
  <c r="F185" i="4" s="1"/>
  <c r="J185" i="4" s="1"/>
  <c r="N96" i="3"/>
  <c r="F33" i="4" s="1"/>
  <c r="N97" i="3"/>
  <c r="F65" i="4" s="1"/>
  <c r="J65" i="4" s="1"/>
  <c r="N98" i="3"/>
  <c r="F20" i="4" s="1"/>
  <c r="N99" i="3"/>
  <c r="F86" i="4" s="1"/>
  <c r="J86" i="4" s="1"/>
  <c r="N100" i="3"/>
  <c r="F25" i="4" s="1"/>
  <c r="N101" i="3"/>
  <c r="F222" i="4" s="1"/>
  <c r="J222" i="4" s="1"/>
  <c r="N102" i="3"/>
  <c r="F203" i="4" s="1"/>
  <c r="J203" i="4" s="1"/>
  <c r="N103" i="3"/>
  <c r="F211" i="4" s="1"/>
  <c r="J211" i="4" s="1"/>
  <c r="N104" i="3"/>
  <c r="F212" i="4" s="1"/>
  <c r="I105" i="3"/>
  <c r="J105" i="3" s="1"/>
  <c r="I106" i="3"/>
  <c r="J106" i="3" s="1"/>
  <c r="I107" i="3"/>
  <c r="J107" i="3" s="1"/>
  <c r="L107" i="3" s="1"/>
  <c r="K107" i="3" s="1"/>
  <c r="U107" i="3" s="1"/>
  <c r="I108" i="3"/>
  <c r="J108" i="3" s="1"/>
  <c r="L108" i="3" s="1"/>
  <c r="K108" i="3" s="1"/>
  <c r="I109" i="3"/>
  <c r="J109" i="3" s="1"/>
  <c r="I110" i="3"/>
  <c r="J110" i="3" s="1"/>
  <c r="I111" i="3"/>
  <c r="J111" i="3" s="1"/>
  <c r="I112" i="3"/>
  <c r="J112" i="3" s="1"/>
  <c r="L112" i="3" s="1"/>
  <c r="K112" i="3" s="1"/>
  <c r="I113" i="3"/>
  <c r="J113" i="3" s="1"/>
  <c r="I114" i="3"/>
  <c r="J114" i="3" s="1"/>
  <c r="L114" i="3" s="1"/>
  <c r="K114" i="3" s="1"/>
  <c r="M114" i="3" s="1"/>
  <c r="E228" i="4" s="1"/>
  <c r="I116" i="3"/>
  <c r="J116" i="3" s="1"/>
  <c r="L116" i="3" s="1"/>
  <c r="K116" i="3" s="1"/>
  <c r="B193" i="4"/>
  <c r="O121" i="3"/>
  <c r="H193" i="4" s="1"/>
  <c r="C208" i="4"/>
  <c r="N122" i="3"/>
  <c r="F208" i="4" s="1"/>
  <c r="J208" i="4" s="1"/>
  <c r="I124" i="3"/>
  <c r="J124" i="3" s="1"/>
  <c r="L124" i="3" s="1"/>
  <c r="K124" i="3" s="1"/>
  <c r="O125" i="3"/>
  <c r="H194" i="4" s="1"/>
  <c r="C109" i="4"/>
  <c r="N132" i="3"/>
  <c r="F109" i="4" s="1"/>
  <c r="B209" i="4"/>
  <c r="O152" i="3"/>
  <c r="H209" i="4" s="1"/>
  <c r="C249" i="4"/>
  <c r="N171" i="3"/>
  <c r="F249" i="4" s="1"/>
  <c r="I171" i="3"/>
  <c r="J171" i="3" s="1"/>
  <c r="L171" i="3" s="1"/>
  <c r="K171" i="3" s="1"/>
  <c r="N202" i="3"/>
  <c r="F84" i="4" s="1"/>
  <c r="J84" i="4" s="1"/>
  <c r="B50" i="4"/>
  <c r="O210" i="3"/>
  <c r="H50" i="4" s="1"/>
  <c r="B56" i="4"/>
  <c r="O216" i="3"/>
  <c r="H56" i="4" s="1"/>
  <c r="C133" i="4"/>
  <c r="N240" i="3"/>
  <c r="F133" i="4" s="1"/>
  <c r="I240" i="3"/>
  <c r="J240" i="3" s="1"/>
  <c r="L240" i="3" s="1"/>
  <c r="K240" i="3" s="1"/>
  <c r="N155" i="3"/>
  <c r="F201" i="4" s="1"/>
  <c r="J201" i="4" s="1"/>
  <c r="N156" i="3"/>
  <c r="F153" i="4" s="1"/>
  <c r="N157" i="3"/>
  <c r="F206" i="4" s="1"/>
  <c r="J206" i="4" s="1"/>
  <c r="N158" i="3"/>
  <c r="F202" i="4" s="1"/>
  <c r="J202" i="4" s="1"/>
  <c r="N159" i="3"/>
  <c r="F161" i="4" s="1"/>
  <c r="J161" i="4" s="1"/>
  <c r="N160" i="3"/>
  <c r="F207" i="4" s="1"/>
  <c r="N161" i="3"/>
  <c r="F174" i="4" s="1"/>
  <c r="N163" i="3"/>
  <c r="F160" i="4" s="1"/>
  <c r="J160" i="4" s="1"/>
  <c r="O198" i="3"/>
  <c r="H70" i="4" s="1"/>
  <c r="O199" i="3"/>
  <c r="H67" i="4" s="1"/>
  <c r="O200" i="3"/>
  <c r="H40" i="4" s="1"/>
  <c r="O201" i="3"/>
  <c r="H77" i="4" s="1"/>
  <c r="C19" i="4"/>
  <c r="N207" i="3"/>
  <c r="F19" i="4" s="1"/>
  <c r="B130" i="4"/>
  <c r="O237" i="3"/>
  <c r="H130" i="4" s="1"/>
  <c r="N241" i="3"/>
  <c r="F134" i="4" s="1"/>
  <c r="N246" i="3"/>
  <c r="F139" i="4" s="1"/>
  <c r="J139" i="4" s="1"/>
  <c r="I246" i="3"/>
  <c r="J246" i="3" s="1"/>
  <c r="C145" i="4"/>
  <c r="N252" i="3"/>
  <c r="F145" i="4" s="1"/>
  <c r="I252" i="3"/>
  <c r="J252" i="3" s="1"/>
  <c r="C149" i="4"/>
  <c r="N256" i="3"/>
  <c r="F149" i="4" s="1"/>
  <c r="I256" i="3"/>
  <c r="J256" i="3" s="1"/>
  <c r="B13" i="4"/>
  <c r="B8" i="4"/>
  <c r="O204" i="3"/>
  <c r="H8" i="4" s="1"/>
  <c r="B137" i="4"/>
  <c r="O244" i="3"/>
  <c r="H137" i="4" s="1"/>
  <c r="B141" i="4"/>
  <c r="O248" i="3"/>
  <c r="H141" i="4" s="1"/>
  <c r="S154" i="3"/>
  <c r="I219" i="4" s="1"/>
  <c r="O164" i="3"/>
  <c r="H216" i="4" s="1"/>
  <c r="O165" i="3"/>
  <c r="H242" i="4" s="1"/>
  <c r="O166" i="3"/>
  <c r="H232" i="4" s="1"/>
  <c r="O167" i="3"/>
  <c r="H229" i="4" s="1"/>
  <c r="O168" i="3"/>
  <c r="H179" i="4" s="1"/>
  <c r="O169" i="3"/>
  <c r="H247" i="4" s="1"/>
  <c r="O170" i="3"/>
  <c r="H248" i="4" s="1"/>
  <c r="O171" i="3"/>
  <c r="H249" i="4" s="1"/>
  <c r="O172" i="3"/>
  <c r="H253" i="4" s="1"/>
  <c r="O173" i="3"/>
  <c r="H175" i="4" s="1"/>
  <c r="B11" i="4"/>
  <c r="O203" i="3"/>
  <c r="H11" i="4" s="1"/>
  <c r="C37" i="4"/>
  <c r="N213" i="3"/>
  <c r="F37" i="4" s="1"/>
  <c r="I229" i="3"/>
  <c r="J229" i="3" s="1"/>
  <c r="I230" i="3"/>
  <c r="J230" i="3" s="1"/>
  <c r="I231" i="3"/>
  <c r="J231" i="3" s="1"/>
  <c r="I232" i="3"/>
  <c r="J232" i="3" s="1"/>
  <c r="I233" i="3"/>
  <c r="J233" i="3" s="1"/>
  <c r="L233" i="3" s="1"/>
  <c r="K233" i="3" s="1"/>
  <c r="U233" i="3" s="1"/>
  <c r="I234" i="3"/>
  <c r="J234" i="3" s="1"/>
  <c r="I235" i="3"/>
  <c r="J235" i="3" s="1"/>
  <c r="L235" i="3" s="1"/>
  <c r="K235" i="3" s="1"/>
  <c r="I236" i="3"/>
  <c r="J236" i="3" s="1"/>
  <c r="I238" i="3"/>
  <c r="J238" i="3" s="1"/>
  <c r="B136" i="4"/>
  <c r="O243" i="3"/>
  <c r="H136" i="4" s="1"/>
  <c r="B138" i="4"/>
  <c r="O245" i="3"/>
  <c r="H138" i="4" s="1"/>
  <c r="C141" i="4"/>
  <c r="N248" i="3"/>
  <c r="F141" i="4" s="1"/>
  <c r="J141" i="4" s="1"/>
  <c r="I248" i="3"/>
  <c r="J248" i="3" s="1"/>
  <c r="C144" i="4"/>
  <c r="N251" i="3"/>
  <c r="F144" i="4" s="1"/>
  <c r="I251" i="3"/>
  <c r="J251" i="3" s="1"/>
  <c r="L251" i="3" s="1"/>
  <c r="K251" i="3" s="1"/>
  <c r="U251" i="3" s="1"/>
  <c r="C148" i="4"/>
  <c r="N255" i="3"/>
  <c r="F148" i="4" s="1"/>
  <c r="I255" i="3"/>
  <c r="J255" i="3" s="1"/>
  <c r="L255" i="3" s="1"/>
  <c r="K255" i="3" s="1"/>
  <c r="U255" i="3" s="1"/>
  <c r="O257" i="3"/>
  <c r="H150" i="4" s="1"/>
  <c r="O258" i="3"/>
  <c r="H151" i="4" s="1"/>
  <c r="C24" i="4"/>
  <c r="C130" i="4"/>
  <c r="C36" i="4"/>
  <c r="N212" i="3"/>
  <c r="F36" i="4" s="1"/>
  <c r="J36" i="4" s="1"/>
  <c r="B135" i="4"/>
  <c r="O242" i="3"/>
  <c r="H135" i="4" s="1"/>
  <c r="N245" i="3"/>
  <c r="F138" i="4" s="1"/>
  <c r="I245" i="3"/>
  <c r="J245" i="3" s="1"/>
  <c r="O250" i="3"/>
  <c r="H143" i="4" s="1"/>
  <c r="B143" i="4"/>
  <c r="Q256" i="3"/>
  <c r="R256" i="3" s="1"/>
  <c r="S256" i="3"/>
  <c r="I149" i="4" s="1"/>
  <c r="N254" i="3"/>
  <c r="F147" i="4" s="1"/>
  <c r="J147" i="4" s="1"/>
  <c r="I254" i="3"/>
  <c r="J254" i="3" s="1"/>
  <c r="C147" i="4"/>
  <c r="C30" i="4"/>
  <c r="I203" i="3"/>
  <c r="J203" i="3" s="1"/>
  <c r="L203" i="3" s="1"/>
  <c r="K203" i="3" s="1"/>
  <c r="C50" i="4"/>
  <c r="N210" i="3"/>
  <c r="F50" i="4" s="1"/>
  <c r="J50" i="4" s="1"/>
  <c r="I212" i="3"/>
  <c r="J212" i="3" s="1"/>
  <c r="O213" i="3"/>
  <c r="H37" i="4" s="1"/>
  <c r="Q228" i="3"/>
  <c r="R228" i="3" s="1"/>
  <c r="L228" i="3" s="1"/>
  <c r="K228" i="3" s="1"/>
  <c r="M228" i="3" s="1"/>
  <c r="E121" i="4" s="1"/>
  <c r="S228" i="3"/>
  <c r="I121" i="4" s="1"/>
  <c r="J121" i="4" s="1"/>
  <c r="B133" i="4"/>
  <c r="O240" i="3"/>
  <c r="H133" i="4" s="1"/>
  <c r="C140" i="4"/>
  <c r="N247" i="3"/>
  <c r="F140" i="4" s="1"/>
  <c r="I247" i="3"/>
  <c r="J247" i="3" s="1"/>
  <c r="L247" i="3" s="1"/>
  <c r="K247" i="3" s="1"/>
  <c r="U247" i="3" s="1"/>
  <c r="B84" i="4"/>
  <c r="C52" i="4"/>
  <c r="I216" i="3"/>
  <c r="J216" i="3" s="1"/>
  <c r="S68" i="3"/>
  <c r="I198" i="4" s="1"/>
  <c r="Q86" i="3"/>
  <c r="R86" i="3" s="1"/>
  <c r="Q106" i="3"/>
  <c r="R106" i="3" s="1"/>
  <c r="S123" i="3"/>
  <c r="I155" i="4" s="1"/>
  <c r="Q138" i="3"/>
  <c r="R138" i="3" s="1"/>
  <c r="Q153" i="3"/>
  <c r="R153" i="3" s="1"/>
  <c r="S164" i="3"/>
  <c r="I216" i="4" s="1"/>
  <c r="Q192" i="3"/>
  <c r="R192" i="3" s="1"/>
  <c r="Q208" i="3"/>
  <c r="R208" i="3" s="1"/>
  <c r="Q234" i="3"/>
  <c r="R234" i="3" s="1"/>
  <c r="S27" i="3"/>
  <c r="I177" i="4" s="1"/>
  <c r="S8" i="3"/>
  <c r="I111" i="4" s="1"/>
  <c r="S28" i="3"/>
  <c r="I172" i="4" s="1"/>
  <c r="S48" i="3"/>
  <c r="I21" i="4" s="1"/>
  <c r="Q71" i="3"/>
  <c r="R71" i="3" s="1"/>
  <c r="Q109" i="3"/>
  <c r="R109" i="3" s="1"/>
  <c r="Q127" i="3"/>
  <c r="R127" i="3" s="1"/>
  <c r="S165" i="3"/>
  <c r="I242" i="4" s="1"/>
  <c r="S211" i="3"/>
  <c r="I51" i="4" s="1"/>
  <c r="S255" i="3"/>
  <c r="I148" i="4" s="1"/>
  <c r="S4" i="3"/>
  <c r="I105" i="4" s="1"/>
  <c r="Q9" i="3"/>
  <c r="R9" i="3" s="1"/>
  <c r="Q39" i="3"/>
  <c r="R39" i="3" s="1"/>
  <c r="Q59" i="3"/>
  <c r="R59" i="3" s="1"/>
  <c r="S75" i="3"/>
  <c r="I240" i="4" s="1"/>
  <c r="S92" i="3"/>
  <c r="I46" i="4" s="1"/>
  <c r="S144" i="3"/>
  <c r="I215" i="4" s="1"/>
  <c r="Q158" i="3"/>
  <c r="R158" i="3" s="1"/>
  <c r="S174" i="3"/>
  <c r="I106" i="4" s="1"/>
  <c r="Q201" i="3"/>
  <c r="R201" i="3" s="1"/>
  <c r="S223" i="3"/>
  <c r="I116" i="4" s="1"/>
  <c r="S40" i="3"/>
  <c r="I181" i="4" s="1"/>
  <c r="S77" i="3"/>
  <c r="I251" i="4" s="1"/>
  <c r="J251" i="4" s="1"/>
  <c r="S98" i="3"/>
  <c r="I20" i="4" s="1"/>
  <c r="Q117" i="3"/>
  <c r="R117" i="3" s="1"/>
  <c r="Q246" i="3"/>
  <c r="R246" i="3" s="1"/>
  <c r="S18" i="3"/>
  <c r="I29" i="4" s="1"/>
  <c r="Q21" i="3"/>
  <c r="R21" i="3" s="1"/>
  <c r="S41" i="3"/>
  <c r="I182" i="4" s="1"/>
  <c r="Q62" i="3"/>
  <c r="R62" i="3" s="1"/>
  <c r="S80" i="3"/>
  <c r="I243" i="4" s="1"/>
  <c r="J243" i="4" s="1"/>
  <c r="S100" i="3"/>
  <c r="I25" i="4" s="1"/>
  <c r="S118" i="3"/>
  <c r="I89" i="4" s="1"/>
  <c r="S148" i="3"/>
  <c r="I231" i="4" s="1"/>
  <c r="S160" i="3"/>
  <c r="I207" i="4" s="1"/>
  <c r="Q216" i="3"/>
  <c r="R216" i="3" s="1"/>
  <c r="Q225" i="3"/>
  <c r="R225" i="3" s="1"/>
  <c r="Q258" i="3"/>
  <c r="R258" i="3" s="1"/>
  <c r="Q19" i="3"/>
  <c r="R19" i="3" s="1"/>
  <c r="Q30" i="3"/>
  <c r="R30" i="3" s="1"/>
  <c r="S60" i="3"/>
  <c r="I214" i="4" s="1"/>
  <c r="S72" i="3"/>
  <c r="I82" i="4" s="1"/>
  <c r="Q103" i="3"/>
  <c r="R103" i="3" s="1"/>
  <c r="S112" i="3"/>
  <c r="I252" i="4" s="1"/>
  <c r="S130" i="3"/>
  <c r="I166" i="4" s="1"/>
  <c r="S140" i="3"/>
  <c r="I224" i="4" s="1"/>
  <c r="S156" i="3"/>
  <c r="I153" i="4" s="1"/>
  <c r="S183" i="3"/>
  <c r="I87" i="4" s="1"/>
  <c r="Q194" i="3"/>
  <c r="R194" i="3" s="1"/>
  <c r="L194" i="3" s="1"/>
  <c r="K194" i="3" s="1"/>
  <c r="U194" i="3" s="1"/>
  <c r="S207" i="3"/>
  <c r="I19" i="4" s="1"/>
  <c r="S235" i="3"/>
  <c r="I128" i="4" s="1"/>
  <c r="S249" i="3"/>
  <c r="I142" i="4" s="1"/>
  <c r="S11" i="3"/>
  <c r="I57" i="4" s="1"/>
  <c r="Q53" i="3"/>
  <c r="R53" i="3" s="1"/>
  <c r="Q83" i="3"/>
  <c r="R83" i="3" s="1"/>
  <c r="Q105" i="3"/>
  <c r="R105" i="3" s="1"/>
  <c r="Q135" i="3"/>
  <c r="R135" i="3" s="1"/>
  <c r="S150" i="3"/>
  <c r="I223" i="4" s="1"/>
  <c r="S168" i="3"/>
  <c r="I179" i="4" s="1"/>
  <c r="Q176" i="3"/>
  <c r="R176" i="3" s="1"/>
  <c r="S187" i="3"/>
  <c r="I60" i="4" s="1"/>
  <c r="Q210" i="3"/>
  <c r="R210" i="3" s="1"/>
  <c r="L210" i="3" s="1"/>
  <c r="K210" i="3" s="1"/>
  <c r="M210" i="3" s="1"/>
  <c r="E50" i="4" s="1"/>
  <c r="S219" i="3"/>
  <c r="I43" i="4" s="1"/>
  <c r="J43" i="4" s="1"/>
  <c r="S239" i="3"/>
  <c r="I132" i="4" s="1"/>
  <c r="Q22" i="3"/>
  <c r="R22" i="3" s="1"/>
  <c r="Q42" i="3"/>
  <c r="R42" i="3" s="1"/>
  <c r="Q63" i="3"/>
  <c r="R63" i="3" s="1"/>
  <c r="Q94" i="3"/>
  <c r="R94" i="3" s="1"/>
  <c r="S124" i="3"/>
  <c r="I234" i="4" s="1"/>
  <c r="S2" i="3"/>
  <c r="I196" i="4" s="1"/>
  <c r="Q13" i="3"/>
  <c r="R13" i="3" s="1"/>
  <c r="Q33" i="3"/>
  <c r="R33" i="3" s="1"/>
  <c r="S43" i="3"/>
  <c r="I199" i="4" s="1"/>
  <c r="Q54" i="3"/>
  <c r="R54" i="3" s="1"/>
  <c r="L54" i="3" s="1"/>
  <c r="K54" i="3" s="1"/>
  <c r="M54" i="3" s="1"/>
  <c r="Q74" i="3"/>
  <c r="R74" i="3" s="1"/>
  <c r="Q85" i="3"/>
  <c r="R85" i="3" s="1"/>
  <c r="Q95" i="3"/>
  <c r="R95" i="3" s="1"/>
  <c r="Q115" i="3"/>
  <c r="R115" i="3" s="1"/>
  <c r="Q126" i="3"/>
  <c r="R126" i="3" s="1"/>
  <c r="L126" i="3" s="1"/>
  <c r="K126" i="3" s="1"/>
  <c r="M126" i="3" s="1"/>
  <c r="E152" i="4" s="1"/>
  <c r="S136" i="3"/>
  <c r="I158" i="4" s="1"/>
  <c r="Q143" i="3"/>
  <c r="R143" i="3" s="1"/>
  <c r="S152" i="3"/>
  <c r="I209" i="4" s="1"/>
  <c r="Q159" i="3"/>
  <c r="R159" i="3" s="1"/>
  <c r="Q169" i="3"/>
  <c r="R169" i="3" s="1"/>
  <c r="Q178" i="3"/>
  <c r="R178" i="3" s="1"/>
  <c r="Q188" i="3"/>
  <c r="R188" i="3" s="1"/>
  <c r="Q198" i="3"/>
  <c r="R198" i="3" s="1"/>
  <c r="Q221" i="3"/>
  <c r="R221" i="3" s="1"/>
  <c r="Q230" i="3"/>
  <c r="R230" i="3" s="1"/>
  <c r="S241" i="3"/>
  <c r="I134" i="4" s="1"/>
  <c r="S251" i="3"/>
  <c r="I144" i="4" s="1"/>
  <c r="Q7" i="3"/>
  <c r="R7" i="3" s="1"/>
  <c r="S16" i="3"/>
  <c r="I62" i="4" s="1"/>
  <c r="S36" i="3"/>
  <c r="I66" i="4" s="1"/>
  <c r="S57" i="3"/>
  <c r="I96" i="4" s="1"/>
  <c r="S66" i="3"/>
  <c r="I23" i="4" s="1"/>
  <c r="Q97" i="3"/>
  <c r="R97" i="3" s="1"/>
  <c r="S107" i="3"/>
  <c r="I9" i="4" s="1"/>
  <c r="S145" i="3"/>
  <c r="I239" i="4" s="1"/>
  <c r="S161" i="3"/>
  <c r="I174" i="4" s="1"/>
  <c r="Q170" i="3"/>
  <c r="R170" i="3" s="1"/>
  <c r="S179" i="3"/>
  <c r="I100" i="4" s="1"/>
  <c r="S191" i="3"/>
  <c r="I42" i="4" s="1"/>
  <c r="S233" i="3"/>
  <c r="I126" i="4" s="1"/>
  <c r="Q5" i="3"/>
  <c r="R5" i="3" s="1"/>
  <c r="Q14" i="3"/>
  <c r="R14" i="3" s="1"/>
  <c r="Q23" i="3"/>
  <c r="R23" i="3" s="1"/>
  <c r="S32" i="3"/>
  <c r="I162" i="4" s="1"/>
  <c r="Q37" i="3"/>
  <c r="R37" i="3" s="1"/>
  <c r="Q46" i="3"/>
  <c r="R46" i="3" s="1"/>
  <c r="Q55" i="3"/>
  <c r="R55" i="3" s="1"/>
  <c r="S64" i="3"/>
  <c r="I17" i="4" s="1"/>
  <c r="Q69" i="3"/>
  <c r="R69" i="3" s="1"/>
  <c r="Q78" i="3"/>
  <c r="R78" i="3" s="1"/>
  <c r="Q87" i="3"/>
  <c r="R87" i="3" s="1"/>
  <c r="S96" i="3"/>
  <c r="I33" i="4" s="1"/>
  <c r="Q101" i="3"/>
  <c r="R101" i="3" s="1"/>
  <c r="Q110" i="3"/>
  <c r="R110" i="3" s="1"/>
  <c r="Q119" i="3"/>
  <c r="R119" i="3" s="1"/>
  <c r="S128" i="3"/>
  <c r="I195" i="4" s="1"/>
  <c r="Q133" i="3"/>
  <c r="R133" i="3" s="1"/>
  <c r="S175" i="3"/>
  <c r="I75" i="4" s="1"/>
  <c r="Q189" i="3"/>
  <c r="R189" i="3" s="1"/>
  <c r="Q202" i="3"/>
  <c r="R202" i="3" s="1"/>
  <c r="Q245" i="3"/>
  <c r="R245" i="3" s="1"/>
  <c r="S245" i="3"/>
  <c r="I138" i="4" s="1"/>
  <c r="S190" i="3"/>
  <c r="I44" i="4" s="1"/>
  <c r="Q190" i="3"/>
  <c r="R190" i="3" s="1"/>
  <c r="S24" i="3"/>
  <c r="I165" i="4" s="1"/>
  <c r="Q29" i="3"/>
  <c r="R29" i="3" s="1"/>
  <c r="Q38" i="3"/>
  <c r="R38" i="3" s="1"/>
  <c r="Q47" i="3"/>
  <c r="R47" i="3" s="1"/>
  <c r="S56" i="3"/>
  <c r="I103" i="4" s="1"/>
  <c r="Q61" i="3"/>
  <c r="R61" i="3" s="1"/>
  <c r="Q70" i="3"/>
  <c r="R70" i="3" s="1"/>
  <c r="Q79" i="3"/>
  <c r="R79" i="3" s="1"/>
  <c r="S88" i="3"/>
  <c r="I71" i="4" s="1"/>
  <c r="Q93" i="3"/>
  <c r="R93" i="3" s="1"/>
  <c r="L93" i="3" s="1"/>
  <c r="K93" i="3" s="1"/>
  <c r="U93" i="3" s="1"/>
  <c r="Q102" i="3"/>
  <c r="R102" i="3" s="1"/>
  <c r="Q111" i="3"/>
  <c r="R111" i="3" s="1"/>
  <c r="S120" i="3"/>
  <c r="I183" i="4" s="1"/>
  <c r="Q125" i="3"/>
  <c r="R125" i="3" s="1"/>
  <c r="L125" i="3" s="1"/>
  <c r="K125" i="3" s="1"/>
  <c r="Q134" i="3"/>
  <c r="R134" i="3" s="1"/>
  <c r="L134" i="3" s="1"/>
  <c r="K134" i="3" s="1"/>
  <c r="Q184" i="3"/>
  <c r="R184" i="3" s="1"/>
  <c r="Q197" i="3"/>
  <c r="R197" i="3" s="1"/>
  <c r="L197" i="3" s="1"/>
  <c r="K197" i="3" s="1"/>
  <c r="S203" i="3"/>
  <c r="I11" i="4" s="1"/>
  <c r="S204" i="3"/>
  <c r="I8" i="4" s="1"/>
  <c r="Q204" i="3"/>
  <c r="R204" i="3" s="1"/>
  <c r="S226" i="3"/>
  <c r="I119" i="4" s="1"/>
  <c r="Q226" i="3"/>
  <c r="R226" i="3" s="1"/>
  <c r="Q257" i="3"/>
  <c r="R257" i="3" s="1"/>
  <c r="S257" i="3"/>
  <c r="I150" i="4" s="1"/>
  <c r="Q6" i="3"/>
  <c r="R6" i="3" s="1"/>
  <c r="Q15" i="3"/>
  <c r="R15" i="3" s="1"/>
  <c r="S20" i="3"/>
  <c r="I27" i="4" s="1"/>
  <c r="S52" i="3"/>
  <c r="I98" i="4" s="1"/>
  <c r="S84" i="3"/>
  <c r="I69" i="4" s="1"/>
  <c r="S116" i="3"/>
  <c r="I108" i="4" s="1"/>
  <c r="Q139" i="3"/>
  <c r="R139" i="3" s="1"/>
  <c r="Q155" i="3"/>
  <c r="R155" i="3" s="1"/>
  <c r="Q166" i="3"/>
  <c r="R166" i="3" s="1"/>
  <c r="S171" i="3"/>
  <c r="I249" i="4" s="1"/>
  <c r="S172" i="3"/>
  <c r="I253" i="4" s="1"/>
  <c r="Q172" i="3"/>
  <c r="R172" i="3" s="1"/>
  <c r="Q212" i="3"/>
  <c r="R212" i="3" s="1"/>
  <c r="S220" i="3"/>
  <c r="I113" i="4" s="1"/>
  <c r="J113" i="4" s="1"/>
  <c r="S213" i="3"/>
  <c r="I37" i="4" s="1"/>
  <c r="Q213" i="3"/>
  <c r="R213" i="3" s="1"/>
  <c r="L213" i="3" s="1"/>
  <c r="K213" i="3" s="1"/>
  <c r="Q229" i="3"/>
  <c r="R229" i="3" s="1"/>
  <c r="S229" i="3"/>
  <c r="I122" i="4" s="1"/>
  <c r="Q3" i="3"/>
  <c r="R3" i="3" s="1"/>
  <c r="S12" i="3"/>
  <c r="I26" i="4" s="1"/>
  <c r="Q17" i="3"/>
  <c r="R17" i="3" s="1"/>
  <c r="Q26" i="3"/>
  <c r="R26" i="3" s="1"/>
  <c r="Q35" i="3"/>
  <c r="R35" i="3" s="1"/>
  <c r="S44" i="3"/>
  <c r="I190" i="4" s="1"/>
  <c r="Q49" i="3"/>
  <c r="R49" i="3" s="1"/>
  <c r="Q58" i="3"/>
  <c r="R58" i="3" s="1"/>
  <c r="Q67" i="3"/>
  <c r="R67" i="3" s="1"/>
  <c r="S76" i="3"/>
  <c r="I237" i="4" s="1"/>
  <c r="J237" i="4" s="1"/>
  <c r="Q81" i="3"/>
  <c r="R81" i="3" s="1"/>
  <c r="Q90" i="3"/>
  <c r="R90" i="3" s="1"/>
  <c r="Q99" i="3"/>
  <c r="R99" i="3" s="1"/>
  <c r="S108" i="3"/>
  <c r="I10" i="4" s="1"/>
  <c r="Q113" i="3"/>
  <c r="R113" i="3" s="1"/>
  <c r="Q122" i="3"/>
  <c r="R122" i="3" s="1"/>
  <c r="L122" i="3" s="1"/>
  <c r="K122" i="3" s="1"/>
  <c r="Q131" i="3"/>
  <c r="R131" i="3" s="1"/>
  <c r="L131" i="3" s="1"/>
  <c r="K131" i="3" s="1"/>
  <c r="Q141" i="3"/>
  <c r="R141" i="3" s="1"/>
  <c r="Q146" i="3"/>
  <c r="R146" i="3" s="1"/>
  <c r="Q151" i="3"/>
  <c r="R151" i="3" s="1"/>
  <c r="Q157" i="3"/>
  <c r="R157" i="3" s="1"/>
  <c r="Q162" i="3"/>
  <c r="R162" i="3" s="1"/>
  <c r="Q167" i="3"/>
  <c r="R167" i="3" s="1"/>
  <c r="Q180" i="3"/>
  <c r="R180" i="3" s="1"/>
  <c r="Q193" i="3"/>
  <c r="R193" i="3" s="1"/>
  <c r="Q199" i="3"/>
  <c r="R199" i="3" s="1"/>
  <c r="S199" i="3"/>
  <c r="I67" i="4" s="1"/>
  <c r="S206" i="3"/>
  <c r="I30" i="4" s="1"/>
  <c r="J30" i="4" s="1"/>
  <c r="S240" i="3"/>
  <c r="I133" i="4" s="1"/>
  <c r="S181" i="3"/>
  <c r="I5" i="4" s="1"/>
  <c r="Q181" i="3"/>
  <c r="R181" i="3" s="1"/>
  <c r="Q215" i="3"/>
  <c r="R215" i="3" s="1"/>
  <c r="L215" i="3" s="1"/>
  <c r="K215" i="3" s="1"/>
  <c r="U215" i="3" s="1"/>
  <c r="S215" i="3"/>
  <c r="I52" i="4" s="1"/>
  <c r="Q231" i="3"/>
  <c r="R231" i="3" s="1"/>
  <c r="S231" i="3"/>
  <c r="I124" i="4" s="1"/>
  <c r="S242" i="3"/>
  <c r="I135" i="4" s="1"/>
  <c r="Q242" i="3"/>
  <c r="R242" i="3" s="1"/>
  <c r="S252" i="3"/>
  <c r="I145" i="4" s="1"/>
  <c r="Q252" i="3"/>
  <c r="R252" i="3" s="1"/>
  <c r="S247" i="3"/>
  <c r="I140" i="4" s="1"/>
  <c r="Q222" i="3"/>
  <c r="R222" i="3" s="1"/>
  <c r="Q232" i="3"/>
  <c r="R232" i="3" s="1"/>
  <c r="S237" i="3"/>
  <c r="I130" i="4" s="1"/>
  <c r="Q248" i="3"/>
  <c r="R248" i="3" s="1"/>
  <c r="S253" i="3"/>
  <c r="I146" i="4" s="1"/>
  <c r="Q177" i="3"/>
  <c r="R177" i="3" s="1"/>
  <c r="Q186" i="3"/>
  <c r="R186" i="3" s="1"/>
  <c r="S195" i="3"/>
  <c r="I91" i="4" s="1"/>
  <c r="Q200" i="3"/>
  <c r="R200" i="3" s="1"/>
  <c r="Q209" i="3"/>
  <c r="R209" i="3" s="1"/>
  <c r="Q218" i="3"/>
  <c r="R218" i="3" s="1"/>
  <c r="L218" i="3" s="1"/>
  <c r="K218" i="3" s="1"/>
  <c r="U218" i="3" s="1"/>
  <c r="S227" i="3"/>
  <c r="I120" i="4" s="1"/>
  <c r="Q238" i="3"/>
  <c r="R238" i="3" s="1"/>
  <c r="S243" i="3"/>
  <c r="I136" i="4" s="1"/>
  <c r="Q254" i="3"/>
  <c r="R254" i="3" s="1"/>
  <c r="L207" i="3"/>
  <c r="K207" i="3" s="1"/>
  <c r="M207" i="3" s="1"/>
  <c r="E19" i="4" s="1"/>
  <c r="J250" i="4"/>
  <c r="J169" i="4"/>
  <c r="J90" i="4"/>
  <c r="J85" i="4"/>
  <c r="L132" i="3"/>
  <c r="K132" i="3" s="1"/>
  <c r="L123" i="3"/>
  <c r="K123" i="3" s="1"/>
  <c r="L237" i="3"/>
  <c r="K237" i="3" s="1"/>
  <c r="L211" i="3"/>
  <c r="K211" i="3" s="1"/>
  <c r="L186" i="3" l="1"/>
  <c r="K186" i="3" s="1"/>
  <c r="U186" i="3" s="1"/>
  <c r="L51" i="3"/>
  <c r="K51" i="3" s="1"/>
  <c r="U51" i="3" s="1"/>
  <c r="L46" i="3"/>
  <c r="K46" i="3" s="1"/>
  <c r="U46" i="3" s="1"/>
  <c r="J100" i="4"/>
  <c r="L69" i="3"/>
  <c r="K69" i="3" s="1"/>
  <c r="U69" i="3" s="1"/>
  <c r="J122" i="4"/>
  <c r="J91" i="4"/>
  <c r="L201" i="3"/>
  <c r="K201" i="3" s="1"/>
  <c r="U201" i="3" s="1"/>
  <c r="J9" i="4"/>
  <c r="L221" i="3"/>
  <c r="K221" i="3" s="1"/>
  <c r="U221" i="3" s="1"/>
  <c r="J60" i="4"/>
  <c r="J98" i="4"/>
  <c r="J215" i="4"/>
  <c r="L49" i="3"/>
  <c r="K49" i="3" s="1"/>
  <c r="U49" i="3" s="1"/>
  <c r="L225" i="3"/>
  <c r="K225" i="3" s="1"/>
  <c r="M225" i="3" s="1"/>
  <c r="E118" i="4" s="1"/>
  <c r="J17" i="4"/>
  <c r="L199" i="3"/>
  <c r="K199" i="3" s="1"/>
  <c r="U199" i="3" s="1"/>
  <c r="J140" i="4"/>
  <c r="J167" i="4"/>
  <c r="L5" i="3"/>
  <c r="K5" i="3" s="1"/>
  <c r="U5" i="3" s="1"/>
  <c r="J82" i="4"/>
  <c r="L196" i="3"/>
  <c r="K196" i="3" s="1"/>
  <c r="U196" i="3" s="1"/>
  <c r="L226" i="3"/>
  <c r="K226" i="3" s="1"/>
  <c r="U226" i="3" s="1"/>
  <c r="J67" i="4"/>
  <c r="J199" i="4"/>
  <c r="J133" i="4"/>
  <c r="L222" i="3"/>
  <c r="K222" i="3" s="1"/>
  <c r="M222" i="3" s="1"/>
  <c r="E115" i="4" s="1"/>
  <c r="J242" i="4"/>
  <c r="L230" i="3"/>
  <c r="K230" i="3" s="1"/>
  <c r="U230" i="3" s="1"/>
  <c r="L97" i="3"/>
  <c r="K97" i="3" s="1"/>
  <c r="U97" i="3" s="1"/>
  <c r="L113" i="3"/>
  <c r="K113" i="3" s="1"/>
  <c r="U113" i="3" s="1"/>
  <c r="J37" i="4"/>
  <c r="L110" i="3"/>
  <c r="K110" i="3" s="1"/>
  <c r="M110" i="3" s="1"/>
  <c r="E15" i="4" s="1"/>
  <c r="L13" i="3"/>
  <c r="K13" i="3" s="1"/>
  <c r="U13" i="3" s="1"/>
  <c r="J239" i="4"/>
  <c r="L63" i="3"/>
  <c r="K63" i="3" s="1"/>
  <c r="M63" i="3" s="1"/>
  <c r="E226" i="4" s="1"/>
  <c r="L184" i="3"/>
  <c r="K184" i="3" s="1"/>
  <c r="M184" i="3" s="1"/>
  <c r="E49" i="4" s="1"/>
  <c r="J42" i="4"/>
  <c r="L101" i="3"/>
  <c r="K101" i="3" s="1"/>
  <c r="U101" i="3" s="1"/>
  <c r="L202" i="3"/>
  <c r="K202" i="3" s="1"/>
  <c r="U202" i="3" s="1"/>
  <c r="J108" i="4"/>
  <c r="J103" i="4"/>
  <c r="L71" i="3"/>
  <c r="K71" i="3" s="1"/>
  <c r="U71" i="3" s="1"/>
  <c r="L180" i="3"/>
  <c r="K180" i="3" s="1"/>
  <c r="M180" i="3" s="1"/>
  <c r="E88" i="4" s="1"/>
  <c r="L22" i="3"/>
  <c r="K22" i="3" s="1"/>
  <c r="U22" i="3" s="1"/>
  <c r="J214" i="4"/>
  <c r="L10" i="3"/>
  <c r="K10" i="3" s="1"/>
  <c r="U10" i="3" s="1"/>
  <c r="J5" i="4"/>
  <c r="J44" i="4"/>
  <c r="L55" i="3"/>
  <c r="K55" i="3" s="1"/>
  <c r="U55" i="3" s="1"/>
  <c r="J75" i="4"/>
  <c r="L153" i="3"/>
  <c r="K153" i="3" s="1"/>
  <c r="M153" i="3" s="1"/>
  <c r="E173" i="4" s="1"/>
  <c r="L14" i="3"/>
  <c r="K14" i="3" s="1"/>
  <c r="U14" i="3" s="1"/>
  <c r="L42" i="3"/>
  <c r="K42" i="3" s="1"/>
  <c r="M42" i="3" s="1"/>
  <c r="E210" i="4" s="1"/>
  <c r="L38" i="3"/>
  <c r="K38" i="3" s="1"/>
  <c r="U38" i="3" s="1"/>
  <c r="L158" i="3"/>
  <c r="K158" i="3" s="1"/>
  <c r="M158" i="3" s="1"/>
  <c r="E202" i="4" s="1"/>
  <c r="L162" i="3"/>
  <c r="K162" i="3" s="1"/>
  <c r="U162" i="3" s="1"/>
  <c r="L182" i="3"/>
  <c r="K182" i="3" s="1"/>
  <c r="U182" i="3" s="1"/>
  <c r="J13" i="4"/>
  <c r="L185" i="3"/>
  <c r="K185" i="3" s="1"/>
  <c r="U185" i="3" s="1"/>
  <c r="L224" i="3"/>
  <c r="K224" i="3" s="1"/>
  <c r="U224" i="3" s="1"/>
  <c r="J219" i="4"/>
  <c r="J136" i="4"/>
  <c r="J10" i="4"/>
  <c r="J196" i="4"/>
  <c r="J96" i="4"/>
  <c r="J68" i="4"/>
  <c r="L6" i="3"/>
  <c r="K6" i="3" s="1"/>
  <c r="U6" i="3" s="1"/>
  <c r="J158" i="4"/>
  <c r="L157" i="3"/>
  <c r="K157" i="3" s="1"/>
  <c r="U157" i="3" s="1"/>
  <c r="L21" i="3"/>
  <c r="K21" i="3" s="1"/>
  <c r="U21" i="3" s="1"/>
  <c r="J189" i="4"/>
  <c r="J138" i="4"/>
  <c r="L94" i="3"/>
  <c r="K94" i="3" s="1"/>
  <c r="M94" i="3" s="1"/>
  <c r="E184" i="4" s="1"/>
  <c r="L166" i="3"/>
  <c r="K166" i="3" s="1"/>
  <c r="U166" i="3" s="1"/>
  <c r="J106" i="4"/>
  <c r="L163" i="3"/>
  <c r="K163" i="3" s="1"/>
  <c r="U163" i="3" s="1"/>
  <c r="L53" i="3"/>
  <c r="K53" i="3" s="1"/>
  <c r="U53" i="3" s="1"/>
  <c r="L258" i="3"/>
  <c r="K258" i="3" s="1"/>
  <c r="U258" i="3" s="1"/>
  <c r="J130" i="4"/>
  <c r="L37" i="3"/>
  <c r="K37" i="3" s="1"/>
  <c r="U37" i="3" s="1"/>
  <c r="L15" i="3"/>
  <c r="K15" i="3" s="1"/>
  <c r="U15" i="3" s="1"/>
  <c r="L143" i="3"/>
  <c r="K143" i="3" s="1"/>
  <c r="U143" i="3" s="1"/>
  <c r="L242" i="3"/>
  <c r="K242" i="3" s="1"/>
  <c r="U242" i="3" s="1"/>
  <c r="L99" i="3"/>
  <c r="K99" i="3" s="1"/>
  <c r="M99" i="3" s="1"/>
  <c r="E86" i="4" s="1"/>
  <c r="L35" i="3"/>
  <c r="K35" i="3" s="1"/>
  <c r="U35" i="3" s="1"/>
  <c r="L91" i="3"/>
  <c r="K91" i="3" s="1"/>
  <c r="U91" i="3" s="1"/>
  <c r="L7" i="3"/>
  <c r="K7" i="3" s="1"/>
  <c r="U7" i="3" s="1"/>
  <c r="L200" i="3"/>
  <c r="K200" i="3" s="1"/>
  <c r="U200" i="3" s="1"/>
  <c r="L139" i="3"/>
  <c r="K139" i="3" s="1"/>
  <c r="M139" i="3" s="1"/>
  <c r="E220" i="4" s="1"/>
  <c r="J240" i="4"/>
  <c r="L65" i="3"/>
  <c r="K65" i="3" s="1"/>
  <c r="U65" i="3" s="1"/>
  <c r="L236" i="3"/>
  <c r="K236" i="3" s="1"/>
  <c r="U236" i="3" s="1"/>
  <c r="J224" i="4"/>
  <c r="J181" i="4"/>
  <c r="L192" i="3"/>
  <c r="K192" i="3" s="1"/>
  <c r="U192" i="3" s="1"/>
  <c r="L47" i="3"/>
  <c r="K47" i="3" s="1"/>
  <c r="U47" i="3" s="1"/>
  <c r="L169" i="3"/>
  <c r="K169" i="3" s="1"/>
  <c r="U169" i="3" s="1"/>
  <c r="L176" i="3"/>
  <c r="K176" i="3" s="1"/>
  <c r="M176" i="3" s="1"/>
  <c r="E110" i="4" s="1"/>
  <c r="J252" i="4"/>
  <c r="L9" i="3"/>
  <c r="K9" i="3" s="1"/>
  <c r="U9" i="3" s="1"/>
  <c r="J21" i="4"/>
  <c r="L173" i="3"/>
  <c r="K173" i="3" s="1"/>
  <c r="U173" i="3" s="1"/>
  <c r="J27" i="4"/>
  <c r="J128" i="4"/>
  <c r="J207" i="4"/>
  <c r="J109" i="4"/>
  <c r="L178" i="3"/>
  <c r="K178" i="3" s="1"/>
  <c r="M178" i="3" s="1"/>
  <c r="E97" i="4" s="1"/>
  <c r="L58" i="3"/>
  <c r="K58" i="3" s="1"/>
  <c r="U58" i="3" s="1"/>
  <c r="J111" i="4"/>
  <c r="L133" i="3"/>
  <c r="K133" i="3" s="1"/>
  <c r="U133" i="3" s="1"/>
  <c r="J89" i="4"/>
  <c r="L117" i="3"/>
  <c r="K117" i="3" s="1"/>
  <c r="M117" i="3" s="1"/>
  <c r="J177" i="4"/>
  <c r="J126" i="4"/>
  <c r="J87" i="4"/>
  <c r="J11" i="4"/>
  <c r="L252" i="3"/>
  <c r="K252" i="3" s="1"/>
  <c r="U252" i="3" s="1"/>
  <c r="J51" i="4"/>
  <c r="J57" i="4"/>
  <c r="J216" i="4"/>
  <c r="L208" i="3"/>
  <c r="K208" i="3" s="1"/>
  <c r="U208" i="3" s="1"/>
  <c r="L193" i="3"/>
  <c r="K193" i="3" s="1"/>
  <c r="M193" i="3" s="1"/>
  <c r="E39" i="4" s="1"/>
  <c r="L167" i="3"/>
  <c r="K167" i="3" s="1"/>
  <c r="U167" i="3" s="1"/>
  <c r="J146" i="4"/>
  <c r="L81" i="3"/>
  <c r="K81" i="3" s="1"/>
  <c r="U81" i="3" s="1"/>
  <c r="L141" i="3"/>
  <c r="K141" i="3" s="1"/>
  <c r="U141" i="3" s="1"/>
  <c r="J142" i="4"/>
  <c r="L121" i="3"/>
  <c r="K121" i="3" s="1"/>
  <c r="U121" i="3" s="1"/>
  <c r="L29" i="3"/>
  <c r="K29" i="3" s="1"/>
  <c r="U29" i="3" s="1"/>
  <c r="L127" i="3"/>
  <c r="K127" i="3" s="1"/>
  <c r="U127" i="3" s="1"/>
  <c r="J69" i="4"/>
  <c r="J249" i="4"/>
  <c r="L248" i="3"/>
  <c r="K248" i="3" s="1"/>
  <c r="M248" i="3" s="1"/>
  <c r="E141" i="4" s="1"/>
  <c r="L245" i="3"/>
  <c r="K245" i="3" s="1"/>
  <c r="M245" i="3" s="1"/>
  <c r="E138" i="4" s="1"/>
  <c r="J26" i="4"/>
  <c r="L111" i="3"/>
  <c r="K111" i="3" s="1"/>
  <c r="U111" i="3" s="1"/>
  <c r="J218" i="4"/>
  <c r="J95" i="4"/>
  <c r="L244" i="3"/>
  <c r="K244" i="3" s="1"/>
  <c r="M244" i="3" s="1"/>
  <c r="E137" i="4" s="1"/>
  <c r="L67" i="3"/>
  <c r="K67" i="3" s="1"/>
  <c r="M67" i="3" s="1"/>
  <c r="E64" i="4" s="1"/>
  <c r="L3" i="3"/>
  <c r="K3" i="3" s="1"/>
  <c r="M3" i="3" s="1"/>
  <c r="E235" i="4" s="1"/>
  <c r="J227" i="4"/>
  <c r="L33" i="3"/>
  <c r="K33" i="3" s="1"/>
  <c r="U33" i="3" s="1"/>
  <c r="J66" i="4"/>
  <c r="L204" i="3"/>
  <c r="K204" i="3" s="1"/>
  <c r="U204" i="3" s="1"/>
  <c r="J143" i="4"/>
  <c r="J228" i="4"/>
  <c r="L59" i="3"/>
  <c r="K59" i="3" s="1"/>
  <c r="M59" i="3" s="1"/>
  <c r="E78" i="4" s="1"/>
  <c r="J182" i="4"/>
  <c r="J116" i="4"/>
  <c r="J165" i="4"/>
  <c r="J230" i="4"/>
  <c r="L257" i="3"/>
  <c r="K257" i="3" s="1"/>
  <c r="U257" i="3" s="1"/>
  <c r="L177" i="3"/>
  <c r="K177" i="3" s="1"/>
  <c r="U177" i="3" s="1"/>
  <c r="J190" i="4"/>
  <c r="L61" i="3"/>
  <c r="K61" i="3" s="1"/>
  <c r="U61" i="3" s="1"/>
  <c r="L188" i="3"/>
  <c r="K188" i="3" s="1"/>
  <c r="U188" i="3" s="1"/>
  <c r="L212" i="3"/>
  <c r="K212" i="3" s="1"/>
  <c r="U212" i="3" s="1"/>
  <c r="J183" i="4"/>
  <c r="J62" i="4"/>
  <c r="L95" i="3"/>
  <c r="K95" i="3" s="1"/>
  <c r="U95" i="3" s="1"/>
  <c r="L232" i="3"/>
  <c r="K232" i="3" s="1"/>
  <c r="U232" i="3" s="1"/>
  <c r="L85" i="3"/>
  <c r="K85" i="3" s="1"/>
  <c r="U85" i="3" s="1"/>
  <c r="J19" i="4"/>
  <c r="J231" i="4"/>
  <c r="L246" i="3"/>
  <c r="K246" i="3" s="1"/>
  <c r="U246" i="3" s="1"/>
  <c r="J193" i="4"/>
  <c r="J198" i="4"/>
  <c r="L198" i="3"/>
  <c r="K198" i="3" s="1"/>
  <c r="U198" i="3" s="1"/>
  <c r="J174" i="4"/>
  <c r="J153" i="4"/>
  <c r="L50" i="3"/>
  <c r="K50" i="3" s="1"/>
  <c r="U50" i="3" s="1"/>
  <c r="L31" i="3"/>
  <c r="K31" i="3" s="1"/>
  <c r="U31" i="3" s="1"/>
  <c r="J117" i="4"/>
  <c r="L147" i="3"/>
  <c r="K147" i="3" s="1"/>
  <c r="U147" i="3" s="1"/>
  <c r="L73" i="3"/>
  <c r="K73" i="3" s="1"/>
  <c r="U73" i="3" s="1"/>
  <c r="L231" i="3"/>
  <c r="K231" i="3" s="1"/>
  <c r="U231" i="3" s="1"/>
  <c r="L172" i="3"/>
  <c r="K172" i="3" s="1"/>
  <c r="U172" i="3" s="1"/>
  <c r="J176" i="4"/>
  <c r="L102" i="3"/>
  <c r="K102" i="3" s="1"/>
  <c r="M102" i="3" s="1"/>
  <c r="E203" i="4" s="1"/>
  <c r="L23" i="3"/>
  <c r="K23" i="3" s="1"/>
  <c r="M23" i="3" s="1"/>
  <c r="E61" i="4" s="1"/>
  <c r="J105" i="4"/>
  <c r="L135" i="3"/>
  <c r="K135" i="3" s="1"/>
  <c r="M135" i="3" s="1"/>
  <c r="E217" i="4" s="1"/>
  <c r="L106" i="3"/>
  <c r="K106" i="3" s="1"/>
  <c r="M106" i="3" s="1"/>
  <c r="E238" i="4" s="1"/>
  <c r="J195" i="4"/>
  <c r="J20" i="4"/>
  <c r="L119" i="3"/>
  <c r="K119" i="3" s="1"/>
  <c r="M119" i="3" s="1"/>
  <c r="E186" i="4" s="1"/>
  <c r="L62" i="3"/>
  <c r="K62" i="3" s="1"/>
  <c r="M62" i="3" s="1"/>
  <c r="E244" i="4" s="1"/>
  <c r="J124" i="4"/>
  <c r="L146" i="3"/>
  <c r="K146" i="3" s="1"/>
  <c r="M146" i="3" s="1"/>
  <c r="E170" i="4" s="1"/>
  <c r="J234" i="4"/>
  <c r="J93" i="4"/>
  <c r="L216" i="3"/>
  <c r="K216" i="3" s="1"/>
  <c r="U216" i="3" s="1"/>
  <c r="J148" i="4"/>
  <c r="J25" i="4"/>
  <c r="J155" i="4"/>
  <c r="L17" i="3"/>
  <c r="K17" i="3" s="1"/>
  <c r="U17" i="3" s="1"/>
  <c r="J119" i="4"/>
  <c r="J166" i="4"/>
  <c r="L39" i="3"/>
  <c r="K39" i="3" s="1"/>
  <c r="U39" i="3" s="1"/>
  <c r="J209" i="4"/>
  <c r="J212" i="4"/>
  <c r="L19" i="3"/>
  <c r="K19" i="3" s="1"/>
  <c r="U19" i="3" s="1"/>
  <c r="J52" i="4"/>
  <c r="J8" i="4"/>
  <c r="L189" i="3"/>
  <c r="K189" i="3" s="1"/>
  <c r="U189" i="3" s="1"/>
  <c r="L87" i="3"/>
  <c r="K87" i="3" s="1"/>
  <c r="U87" i="3" s="1"/>
  <c r="L159" i="3"/>
  <c r="K159" i="3" s="1"/>
  <c r="U159" i="3" s="1"/>
  <c r="J179" i="4"/>
  <c r="L103" i="3"/>
  <c r="K103" i="3" s="1"/>
  <c r="U103" i="3" s="1"/>
  <c r="J29" i="4"/>
  <c r="J172" i="4"/>
  <c r="L138" i="3"/>
  <c r="K138" i="3" s="1"/>
  <c r="M138" i="3" s="1"/>
  <c r="E221" i="4" s="1"/>
  <c r="J162" i="4"/>
  <c r="L78" i="3"/>
  <c r="K78" i="3" s="1"/>
  <c r="M78" i="3" s="1"/>
  <c r="E250" i="4" s="1"/>
  <c r="L254" i="3"/>
  <c r="K254" i="3" s="1"/>
  <c r="M254" i="3" s="1"/>
  <c r="E147" i="4" s="1"/>
  <c r="L181" i="3"/>
  <c r="K181" i="3" s="1"/>
  <c r="M181" i="3" s="1"/>
  <c r="E5" i="4" s="1"/>
  <c r="J71" i="4"/>
  <c r="J145" i="4"/>
  <c r="L155" i="3"/>
  <c r="K155" i="3" s="1"/>
  <c r="U155" i="3" s="1"/>
  <c r="J150" i="4"/>
  <c r="L79" i="3"/>
  <c r="K79" i="3" s="1"/>
  <c r="U79" i="3" s="1"/>
  <c r="L190" i="3"/>
  <c r="K190" i="3" s="1"/>
  <c r="U190" i="3" s="1"/>
  <c r="J46" i="4"/>
  <c r="L234" i="3"/>
  <c r="K234" i="3" s="1"/>
  <c r="U234" i="3" s="1"/>
  <c r="L86" i="3"/>
  <c r="K86" i="3" s="1"/>
  <c r="U86" i="3" s="1"/>
  <c r="J149" i="4"/>
  <c r="L70" i="3"/>
  <c r="K70" i="3" s="1"/>
  <c r="M70" i="3" s="1"/>
  <c r="E233" i="4" s="1"/>
  <c r="L209" i="3"/>
  <c r="K209" i="3" s="1"/>
  <c r="M209" i="3" s="1"/>
  <c r="E14" i="4" s="1"/>
  <c r="J120" i="4"/>
  <c r="J135" i="4"/>
  <c r="L151" i="3"/>
  <c r="K151" i="3" s="1"/>
  <c r="U151" i="3" s="1"/>
  <c r="L90" i="3"/>
  <c r="K90" i="3" s="1"/>
  <c r="M90" i="3" s="1"/>
  <c r="E80" i="4" s="1"/>
  <c r="L26" i="3"/>
  <c r="K26" i="3" s="1"/>
  <c r="M26" i="3" s="1"/>
  <c r="E178" i="4" s="1"/>
  <c r="L115" i="3"/>
  <c r="K115" i="3" s="1"/>
  <c r="M115" i="3" s="1"/>
  <c r="E245" i="4" s="1"/>
  <c r="J33" i="4"/>
  <c r="L229" i="3"/>
  <c r="K229" i="3" s="1"/>
  <c r="U229" i="3" s="1"/>
  <c r="L256" i="3"/>
  <c r="K256" i="3" s="1"/>
  <c r="M256" i="3" s="1"/>
  <c r="E149" i="4" s="1"/>
  <c r="J223" i="4"/>
  <c r="L83" i="3"/>
  <c r="K83" i="3" s="1"/>
  <c r="U83" i="3" s="1"/>
  <c r="J23" i="4"/>
  <c r="L238" i="3"/>
  <c r="K238" i="3" s="1"/>
  <c r="U238" i="3" s="1"/>
  <c r="L109" i="3"/>
  <c r="K109" i="3" s="1"/>
  <c r="M109" i="3" s="1"/>
  <c r="E12" i="4" s="1"/>
  <c r="J132" i="4"/>
  <c r="L105" i="3"/>
  <c r="K105" i="3" s="1"/>
  <c r="U105" i="3" s="1"/>
  <c r="L30" i="3"/>
  <c r="K30" i="3" s="1"/>
  <c r="U30" i="3" s="1"/>
  <c r="L170" i="3"/>
  <c r="K170" i="3" s="1"/>
  <c r="U170" i="3" s="1"/>
  <c r="J253" i="4"/>
  <c r="J144" i="4"/>
  <c r="L74" i="3"/>
  <c r="K74" i="3" s="1"/>
  <c r="U74" i="3" s="1"/>
  <c r="J134" i="4"/>
  <c r="M129" i="3"/>
  <c r="E204" i="4" s="1"/>
  <c r="M34" i="3"/>
  <c r="E167" i="4" s="1"/>
  <c r="M2" i="3"/>
  <c r="E196" i="4" s="1"/>
  <c r="M175" i="3"/>
  <c r="E75" i="4" s="1"/>
  <c r="U48" i="3"/>
  <c r="U36" i="3"/>
  <c r="M92" i="3"/>
  <c r="E46" i="4" s="1"/>
  <c r="M251" i="3"/>
  <c r="E144" i="4" s="1"/>
  <c r="M89" i="3"/>
  <c r="E93" i="4" s="1"/>
  <c r="M247" i="3"/>
  <c r="E140" i="4" s="1"/>
  <c r="M118" i="3"/>
  <c r="E89" i="4" s="1"/>
  <c r="M104" i="3"/>
  <c r="E212" i="4" s="1"/>
  <c r="U142" i="3"/>
  <c r="U243" i="3"/>
  <c r="M191" i="3"/>
  <c r="E42" i="4" s="1"/>
  <c r="M223" i="3"/>
  <c r="E116" i="4" s="1"/>
  <c r="U210" i="3"/>
  <c r="M45" i="3"/>
  <c r="E189" i="4" s="1"/>
  <c r="M241" i="3"/>
  <c r="E134" i="4" s="1"/>
  <c r="U66" i="3"/>
  <c r="M149" i="3"/>
  <c r="E163" i="4" s="1"/>
  <c r="M84" i="3"/>
  <c r="E69" i="4" s="1"/>
  <c r="M76" i="3"/>
  <c r="E237" i="4" s="1"/>
  <c r="U174" i="3"/>
  <c r="U75" i="3"/>
  <c r="U18" i="3"/>
  <c r="U68" i="3"/>
  <c r="U249" i="3"/>
  <c r="U156" i="3"/>
  <c r="U217" i="3"/>
  <c r="M72" i="3"/>
  <c r="E82" i="4" s="1"/>
  <c r="M154" i="3"/>
  <c r="E219" i="4" s="1"/>
  <c r="U126" i="3"/>
  <c r="M41" i="3"/>
  <c r="E182" i="4" s="1"/>
  <c r="M255" i="3"/>
  <c r="E148" i="4" s="1"/>
  <c r="M80" i="3"/>
  <c r="E243" i="4" s="1"/>
  <c r="M136" i="3"/>
  <c r="E158" i="4" s="1"/>
  <c r="M218" i="3"/>
  <c r="E53" i="4" s="1"/>
  <c r="M160" i="3"/>
  <c r="E207" i="4" s="1"/>
  <c r="U114" i="3"/>
  <c r="U207" i="3"/>
  <c r="M215" i="3"/>
  <c r="E52" i="4" s="1"/>
  <c r="M120" i="3"/>
  <c r="E183" i="4" s="1"/>
  <c r="M43" i="3"/>
  <c r="E199" i="4" s="1"/>
  <c r="M194" i="3"/>
  <c r="E18" i="4" s="1"/>
  <c r="U183" i="3"/>
  <c r="M88" i="3"/>
  <c r="E71" i="4" s="1"/>
  <c r="M107" i="3"/>
  <c r="E9" i="4" s="1"/>
  <c r="U253" i="3"/>
  <c r="U54" i="3"/>
  <c r="U64" i="3"/>
  <c r="U25" i="3"/>
  <c r="M77" i="3"/>
  <c r="E251" i="4" s="1"/>
  <c r="M44" i="3"/>
  <c r="E190" i="4" s="1"/>
  <c r="M206" i="3"/>
  <c r="E30" i="4" s="1"/>
  <c r="M96" i="3"/>
  <c r="E33" i="4" s="1"/>
  <c r="M93" i="3"/>
  <c r="E7" i="4" s="1"/>
  <c r="M57" i="3"/>
  <c r="E96" i="4" s="1"/>
  <c r="M82" i="3"/>
  <c r="E95" i="4" s="1"/>
  <c r="U228" i="3"/>
  <c r="M128" i="3"/>
  <c r="E195" i="4" s="1"/>
  <c r="U250" i="3"/>
  <c r="U164" i="3"/>
  <c r="M233" i="3"/>
  <c r="E126" i="4" s="1"/>
  <c r="M40" i="3"/>
  <c r="E181" i="4" s="1"/>
  <c r="M220" i="3"/>
  <c r="E113" i="4" s="1"/>
  <c r="U140" i="3"/>
  <c r="M214" i="3"/>
  <c r="E24" i="4" s="1"/>
  <c r="U145" i="3"/>
  <c r="M145" i="3"/>
  <c r="E239" i="4" s="1"/>
  <c r="U211" i="3"/>
  <c r="M211" i="3"/>
  <c r="E51" i="4" s="1"/>
  <c r="U165" i="3"/>
  <c r="M165" i="3"/>
  <c r="E242" i="4" s="1"/>
  <c r="U144" i="3"/>
  <c r="M144" i="3"/>
  <c r="E215" i="4" s="1"/>
  <c r="U100" i="3"/>
  <c r="M100" i="3"/>
  <c r="E25" i="4" s="1"/>
  <c r="U28" i="3"/>
  <c r="M28" i="3"/>
  <c r="E172" i="4" s="1"/>
  <c r="U52" i="3"/>
  <c r="M52" i="3"/>
  <c r="E98" i="4" s="1"/>
  <c r="U32" i="3"/>
  <c r="M32" i="3"/>
  <c r="E162" i="4" s="1"/>
  <c r="U213" i="3"/>
  <c r="M213" i="3"/>
  <c r="E37" i="4" s="1"/>
  <c r="U168" i="3"/>
  <c r="M168" i="3"/>
  <c r="E179" i="4" s="1"/>
  <c r="U235" i="3"/>
  <c r="M235" i="3"/>
  <c r="E128" i="4" s="1"/>
  <c r="U203" i="3"/>
  <c r="M203" i="3"/>
  <c r="E11" i="4" s="1"/>
  <c r="U171" i="3"/>
  <c r="M171" i="3"/>
  <c r="E249" i="4" s="1"/>
  <c r="U237" i="3"/>
  <c r="M237" i="3"/>
  <c r="E130" i="4" s="1"/>
  <c r="U125" i="3"/>
  <c r="M125" i="3"/>
  <c r="E194" i="4" s="1"/>
  <c r="U60" i="3"/>
  <c r="M60" i="3"/>
  <c r="E214" i="4" s="1"/>
  <c r="U24" i="3"/>
  <c r="M24" i="3"/>
  <c r="E165" i="4" s="1"/>
  <c r="U161" i="3"/>
  <c r="M161" i="3"/>
  <c r="E174" i="4" s="1"/>
  <c r="U152" i="3"/>
  <c r="M152" i="3"/>
  <c r="E209" i="4" s="1"/>
  <c r="U122" i="3"/>
  <c r="M122" i="3"/>
  <c r="E208" i="4" s="1"/>
  <c r="U20" i="3"/>
  <c r="M20" i="3"/>
  <c r="E27" i="4" s="1"/>
  <c r="U187" i="3"/>
  <c r="M187" i="3"/>
  <c r="E60" i="4" s="1"/>
  <c r="U240" i="3"/>
  <c r="M240" i="3"/>
  <c r="E133" i="4" s="1"/>
  <c r="U227" i="3"/>
  <c r="M227" i="3"/>
  <c r="E120" i="4" s="1"/>
  <c r="U195" i="3"/>
  <c r="M195" i="3"/>
  <c r="E91" i="4" s="1"/>
  <c r="U137" i="3"/>
  <c r="M137" i="3"/>
  <c r="E218" i="4" s="1"/>
  <c r="U112" i="3"/>
  <c r="M112" i="3"/>
  <c r="E252" i="4" s="1"/>
  <c r="U16" i="3"/>
  <c r="M16" i="3"/>
  <c r="E62" i="4" s="1"/>
  <c r="U11" i="3"/>
  <c r="M11" i="3"/>
  <c r="E57" i="4" s="1"/>
  <c r="U27" i="3"/>
  <c r="M27" i="3"/>
  <c r="E177" i="4" s="1"/>
  <c r="U56" i="3"/>
  <c r="M56" i="3"/>
  <c r="E103" i="4" s="1"/>
  <c r="U131" i="3"/>
  <c r="M131" i="3"/>
  <c r="E205" i="4" s="1"/>
  <c r="M134" i="3"/>
  <c r="E171" i="4" s="1"/>
  <c r="U134" i="3"/>
  <c r="U239" i="3"/>
  <c r="M239" i="3"/>
  <c r="E132" i="4" s="1"/>
  <c r="U12" i="3"/>
  <c r="M12" i="3"/>
  <c r="E26" i="4" s="1"/>
  <c r="U205" i="3"/>
  <c r="M205" i="3"/>
  <c r="E13" i="4" s="1"/>
  <c r="U123" i="3"/>
  <c r="M123" i="3"/>
  <c r="E155" i="4" s="1"/>
  <c r="U124" i="3"/>
  <c r="M124" i="3"/>
  <c r="E234" i="4" s="1"/>
  <c r="M150" i="3"/>
  <c r="E223" i="4" s="1"/>
  <c r="U150" i="3"/>
  <c r="U8" i="3"/>
  <c r="M8" i="3"/>
  <c r="E111" i="4" s="1"/>
  <c r="U116" i="3"/>
  <c r="M116" i="3"/>
  <c r="E108" i="4" s="1"/>
  <c r="U148" i="3"/>
  <c r="M148" i="3"/>
  <c r="E231" i="4" s="1"/>
  <c r="U98" i="3"/>
  <c r="M98" i="3"/>
  <c r="E20" i="4" s="1"/>
  <c r="U4" i="3"/>
  <c r="M4" i="3"/>
  <c r="E105" i="4" s="1"/>
  <c r="U219" i="3"/>
  <c r="M219" i="3"/>
  <c r="E43" i="4" s="1"/>
  <c r="U197" i="3"/>
  <c r="M197" i="3"/>
  <c r="E74" i="4" s="1"/>
  <c r="U179" i="3"/>
  <c r="M179" i="3"/>
  <c r="E100" i="4" s="1"/>
  <c r="U108" i="3"/>
  <c r="M108" i="3"/>
  <c r="E10" i="4" s="1"/>
  <c r="U132" i="3"/>
  <c r="M132" i="3"/>
  <c r="E109" i="4" s="1"/>
  <c r="U130" i="3"/>
  <c r="M130" i="3"/>
  <c r="E166" i="4" s="1"/>
  <c r="M46" i="3" l="1"/>
  <c r="E188" i="4" s="1"/>
  <c r="M186" i="3"/>
  <c r="E72" i="4" s="1"/>
  <c r="M51" i="3"/>
  <c r="E101" i="4" s="1"/>
  <c r="M69" i="3"/>
  <c r="E197" i="4" s="1"/>
  <c r="M201" i="3"/>
  <c r="E77" i="4" s="1"/>
  <c r="M221" i="3"/>
  <c r="E114" i="4" s="1"/>
  <c r="U222" i="3"/>
  <c r="M49" i="3"/>
  <c r="E38" i="4" s="1"/>
  <c r="U225" i="3"/>
  <c r="M199" i="3"/>
  <c r="E67" i="4" s="1"/>
  <c r="M5" i="3"/>
  <c r="E94" i="4" s="1"/>
  <c r="M196" i="3"/>
  <c r="E68" i="4" s="1"/>
  <c r="M226" i="3"/>
  <c r="E119" i="4" s="1"/>
  <c r="M97" i="3"/>
  <c r="E65" i="4" s="1"/>
  <c r="M230" i="3"/>
  <c r="E123" i="4" s="1"/>
  <c r="U110" i="3"/>
  <c r="M38" i="3"/>
  <c r="E3" i="4" s="1"/>
  <c r="M113" i="3"/>
  <c r="E254" i="4" s="1"/>
  <c r="U184" i="3"/>
  <c r="M185" i="3"/>
  <c r="E83" i="4" s="1"/>
  <c r="M13" i="3"/>
  <c r="E47" i="4" s="1"/>
  <c r="M101" i="3"/>
  <c r="E222" i="4" s="1"/>
  <c r="U153" i="3"/>
  <c r="U63" i="3"/>
  <c r="M202" i="3"/>
  <c r="E84" i="4" s="1"/>
  <c r="U180" i="3"/>
  <c r="M71" i="3"/>
  <c r="M22" i="3"/>
  <c r="E34" i="4" s="1"/>
  <c r="M14" i="3"/>
  <c r="E73" i="4" s="1"/>
  <c r="M224" i="3"/>
  <c r="E117" i="4" s="1"/>
  <c r="U42" i="3"/>
  <c r="M10" i="3"/>
  <c r="E154" i="4" s="1"/>
  <c r="U158" i="3"/>
  <c r="M55" i="3"/>
  <c r="E90" i="4" s="1"/>
  <c r="M182" i="3"/>
  <c r="E76" i="4" s="1"/>
  <c r="M162" i="3"/>
  <c r="E169" i="4" s="1"/>
  <c r="M6" i="3"/>
  <c r="E58" i="4" s="1"/>
  <c r="M157" i="3"/>
  <c r="E206" i="4" s="1"/>
  <c r="M21" i="3"/>
  <c r="E32" i="4" s="1"/>
  <c r="M258" i="3"/>
  <c r="E151" i="4" s="1"/>
  <c r="M163" i="3"/>
  <c r="E160" i="4" s="1"/>
  <c r="U94" i="3"/>
  <c r="M169" i="3"/>
  <c r="E247" i="4" s="1"/>
  <c r="M15" i="3"/>
  <c r="E159" i="4" s="1"/>
  <c r="U99" i="3"/>
  <c r="M166" i="3"/>
  <c r="E232" i="4" s="1"/>
  <c r="M53" i="3"/>
  <c r="E187" i="4" s="1"/>
  <c r="M37" i="3"/>
  <c r="E6" i="4" s="1"/>
  <c r="U117" i="3"/>
  <c r="M143" i="3"/>
  <c r="E225" i="4" s="1"/>
  <c r="M7" i="3"/>
  <c r="E107" i="4" s="1"/>
  <c r="M192" i="3"/>
  <c r="E92" i="4" s="1"/>
  <c r="U176" i="3"/>
  <c r="M242" i="3"/>
  <c r="E135" i="4" s="1"/>
  <c r="M35" i="3"/>
  <c r="E99" i="4" s="1"/>
  <c r="M200" i="3"/>
  <c r="E40" i="4" s="1"/>
  <c r="M47" i="3"/>
  <c r="U3" i="3"/>
  <c r="M91" i="3"/>
  <c r="E16" i="4" s="1"/>
  <c r="U139" i="3"/>
  <c r="M65" i="3"/>
  <c r="E63" i="4" s="1"/>
  <c r="M58" i="3"/>
  <c r="E54" i="4" s="1"/>
  <c r="M236" i="3"/>
  <c r="E129" i="4" s="1"/>
  <c r="M81" i="3"/>
  <c r="E85" i="4" s="1"/>
  <c r="M173" i="3"/>
  <c r="E175" i="4" s="1"/>
  <c r="M133" i="3"/>
  <c r="E191" i="4" s="1"/>
  <c r="U178" i="3"/>
  <c r="M9" i="3"/>
  <c r="E156" i="4" s="1"/>
  <c r="U193" i="3"/>
  <c r="M208" i="3"/>
  <c r="E31" i="4" s="1"/>
  <c r="M252" i="3"/>
  <c r="E145" i="4" s="1"/>
  <c r="M127" i="3"/>
  <c r="E192" i="4" s="1"/>
  <c r="M232" i="3"/>
  <c r="E125" i="4" s="1"/>
  <c r="M188" i="3"/>
  <c r="E41" i="4" s="1"/>
  <c r="U245" i="3"/>
  <c r="M167" i="3"/>
  <c r="E229" i="4" s="1"/>
  <c r="M141" i="3"/>
  <c r="E168" i="4" s="1"/>
  <c r="M121" i="3"/>
  <c r="E193" i="4" s="1"/>
  <c r="M177" i="3"/>
  <c r="E81" i="4" s="1"/>
  <c r="U23" i="3"/>
  <c r="M111" i="3"/>
  <c r="E22" i="4" s="1"/>
  <c r="M29" i="3"/>
  <c r="E2" i="4" s="1"/>
  <c r="U248" i="3"/>
  <c r="M31" i="3"/>
  <c r="E157" i="4" s="1"/>
  <c r="M189" i="3"/>
  <c r="E59" i="4" s="1"/>
  <c r="M61" i="3"/>
  <c r="E200" i="4" s="1"/>
  <c r="U109" i="3"/>
  <c r="U115" i="3"/>
  <c r="M19" i="3"/>
  <c r="E112" i="4" s="1"/>
  <c r="U106" i="3"/>
  <c r="M33" i="3"/>
  <c r="E180" i="4" s="1"/>
  <c r="U146" i="3"/>
  <c r="M212" i="3"/>
  <c r="E36" i="4" s="1"/>
  <c r="U67" i="3"/>
  <c r="U59" i="3"/>
  <c r="M85" i="3"/>
  <c r="E246" i="4" s="1"/>
  <c r="U244" i="3"/>
  <c r="U102" i="3"/>
  <c r="M50" i="3"/>
  <c r="E79" i="4" s="1"/>
  <c r="U209" i="3"/>
  <c r="M73" i="3"/>
  <c r="E102" i="4" s="1"/>
  <c r="M204" i="3"/>
  <c r="E8" i="4" s="1"/>
  <c r="M95" i="3"/>
  <c r="E185" i="4" s="1"/>
  <c r="M257" i="3"/>
  <c r="E150" i="4" s="1"/>
  <c r="U119" i="3"/>
  <c r="U62" i="3"/>
  <c r="M246" i="3"/>
  <c r="E139" i="4" s="1"/>
  <c r="M147" i="3"/>
  <c r="E227" i="4" s="1"/>
  <c r="M17" i="3"/>
  <c r="E28" i="4" s="1"/>
  <c r="M229" i="3"/>
  <c r="E122" i="4" s="1"/>
  <c r="U138" i="3"/>
  <c r="U135" i="3"/>
  <c r="M198" i="3"/>
  <c r="E70" i="4" s="1"/>
  <c r="M234" i="3"/>
  <c r="E127" i="4" s="1"/>
  <c r="M216" i="3"/>
  <c r="E56" i="4" s="1"/>
  <c r="M231" i="3"/>
  <c r="E124" i="4" s="1"/>
  <c r="U181" i="3"/>
  <c r="M155" i="3"/>
  <c r="E201" i="4" s="1"/>
  <c r="M103" i="3"/>
  <c r="E211" i="4" s="1"/>
  <c r="M172" i="3"/>
  <c r="E253" i="4" s="1"/>
  <c r="M87" i="3"/>
  <c r="E55" i="4" s="1"/>
  <c r="U90" i="3"/>
  <c r="M159" i="3"/>
  <c r="E161" i="4" s="1"/>
  <c r="U254" i="3"/>
  <c r="M151" i="3"/>
  <c r="E164" i="4" s="1"/>
  <c r="M30" i="3"/>
  <c r="E48" i="4" s="1"/>
  <c r="M39" i="3"/>
  <c r="E4" i="4" s="1"/>
  <c r="M86" i="3"/>
  <c r="E236" i="4" s="1"/>
  <c r="U78" i="3"/>
  <c r="U256" i="3"/>
  <c r="M105" i="3"/>
  <c r="E213" i="4" s="1"/>
  <c r="U70" i="3"/>
  <c r="M83" i="3"/>
  <c r="E35" i="4" s="1"/>
  <c r="M79" i="3"/>
  <c r="E241" i="4" s="1"/>
  <c r="M74" i="3"/>
  <c r="E104" i="4" s="1"/>
  <c r="M190" i="3"/>
  <c r="E44" i="4" s="1"/>
  <c r="U26" i="3"/>
  <c r="M238" i="3"/>
  <c r="E131" i="4" s="1"/>
  <c r="M170" i="3"/>
  <c r="E24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200-000001000000}">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Hér má copera nafn úr lista félags eða nota flettiglugga. Ef nafn kemur ekki rétt upp skal nota flettiglugga. Athuga að einungis má nota Paste Value til að eyðieggja ekki flettigluggann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<sst xmlns="http://schemas.openxmlformats.org/spreadsheetml/2006/main" count="2637" uniqueCount="782">
  <si>
    <t>Almennt</t>
  </si>
  <si>
    <t>Skjal þetta er ætlað til skráningar í mót á fullorðinsmótaröð Badmintonsambands Íslands (BSÍ). Skjalið er bæði ætlað fyrir félög til</t>
  </si>
  <si>
    <t>Útgáfa</t>
  </si>
  <si>
    <t>Dagsetning</t>
  </si>
  <si>
    <t>Skýring</t>
  </si>
  <si>
    <t>Ábyrgur</t>
  </si>
  <si>
    <t>skráningar á keppendum og einnig fyrir mótshaldara til uppsetningar á móti í forritinu tournament planner.</t>
  </si>
  <si>
    <t>Fyrsta útgáfa með leiðbeiningum</t>
  </si>
  <si>
    <t>Tolli</t>
  </si>
  <si>
    <t>Leikmannaskrá</t>
  </si>
  <si>
    <t>Í skjali þessu er haldið utan um leikmannaskrá BSÍ og er aðildarfélögum heimilt að bæta leikmönnum í skrána sem keppa í fullorðinsmótaröð</t>
  </si>
  <si>
    <t>sambandsins. Aðildarfélögum er ekki heimilt að skrá félagaskipti í skrána heldur mega þau einingis nýskrá leikmenn í skrána.</t>
  </si>
  <si>
    <t>Ekki er heimilt að taka leikmenn út af skránni eða eiga við hana á nokkurn annan hátt en að nýskrá leikmenn.</t>
  </si>
  <si>
    <t xml:space="preserve">Hafi aðildarfélag athugasemdir við leikmannaskrá sambandsins, t.d. Vegna framsetningar á nafni leikmanns, kennitölu, félagsskráningu </t>
  </si>
  <si>
    <t>eða annað skal þeirri athugasemd komið á framfæri við sambandið (bsi@badminton.is).</t>
  </si>
  <si>
    <t>Skráningarblað</t>
  </si>
  <si>
    <t>Nota skal flipann "Skráningarblað" þegar skrá skal keppanda í mót. Einungis skal fylla út í grálitaða reiti.</t>
  </si>
  <si>
    <t>Hægt er að nota flettiglugga til að velja nafn leikmanns úr Leikmannaskrá en einnig er hægt að afrita nafn leikmanns í skjalið</t>
  </si>
  <si>
    <t>en þá þarf að tryggja að nafn leikmannskins sé eins og í leikmannaskrá skjalsins. Sé leikmaður ekki í leikmannaskrá skjalsins skal</t>
  </si>
  <si>
    <t>velja flipann "Leikmannaskrá" og bæta leikanni neðst á listann.</t>
  </si>
  <si>
    <t>Skráningarblað fyrir TS</t>
  </si>
  <si>
    <t>Flipinn "Skráningarblað fyrir TS" er einungis ætlaður fyrir mótshaldara. Þessi flipi tekur saman allar nauðsynlegar upplýsingar sem keyra</t>
  </si>
  <si>
    <t>þarf inn í forritið Tournament Planner. Mótshaldari skal vista niður þetta skjal sem "Masterskjal" og afrita allar skráningar sem berast í mót,</t>
  </si>
  <si>
    <t>yfir í flipann "Skráningarblað". Yfirfara skal afritun áður en unnið er með gögnin þar sem skjalið gæti sýnt villur á einstakar skráningar eða</t>
  </si>
  <si>
    <t>að athugasemdir gætu hafa verið gerðar við einstakar skráningar. Komi í ljós villa þarf að afgreiða hana áður en lengra er haldið.</t>
  </si>
  <si>
    <t>Sé leikmaður skráður til leiks sem ekki er í leikmannaskrá í masterskjali er hann að öllum líkindum nýskráður í skráningarskjal þess félags</t>
  </si>
  <si>
    <t>sem sendi inn skráninguna og því skal sækja upplýsingar um leikmanninn þangað og afrita í leikmannaskrá masterskjals.</t>
  </si>
  <si>
    <t>Þegar "Skráningarblað" er villulaust og búið er að afgreiða/bregðast við öllum athugasemdum skal opna "Skráningarblað fyrir TS".</t>
  </si>
  <si>
    <t xml:space="preserve">Þar skal byrjað á að raða leikmönnum eftir heildar stigafjölda, frá minnsta til mesta fjölda stiga. </t>
  </si>
  <si>
    <t>Þetta er gert með því að verlja örina til hægri við dálkinn "Stig samt." og velja Sort Z to A</t>
  </si>
  <si>
    <t>Því næst skal velja örina til hægri við dálkinn "Event" og haka úr öllum viðburðum nema</t>
  </si>
  <si>
    <t>þeim efsta. Þá ættu að birtast þær skráningar sem eru í viðkomandi viðburði og ættu leikmenn</t>
  </si>
  <si>
    <t>að vera raðaðir upp eftir stigafjölda. Því næst er leikmönnum raðað eftir reglum BSÍ með</t>
  </si>
  <si>
    <t>því að skrá í dálkinn "Seed" 1 fyrir fyrstu röðun, 2 fyrir aðra röðun o.s.frv.</t>
  </si>
  <si>
    <t>Þegar þessu er lokið fyrir allar greinar er skjalið tilbúið til að keyra inn í Tournament Planner.</t>
  </si>
  <si>
    <t>Tournament Planner</t>
  </si>
  <si>
    <t>Þegar mót er sett upp í Tournament Planner þarf að tryggja að viðburðir mótsins séu nefndir í samræmi við mótareglur BSÍ og þar með</t>
  </si>
  <si>
    <t>í samræmi við þetta skjal.</t>
  </si>
  <si>
    <t>Því næst skal verlja flipann "Player" og smella á "Import Entries". Þá skal velja masterskjalið fyrir</t>
  </si>
  <si>
    <t>viðkomandi mót og því næst velja að sækja upplýsingar úr "Skráningarblað fyrir TS". Þá ætti forritið sjálft</t>
  </si>
  <si>
    <t>að sækja þær upplýsingar sem þarf til að koma skráningum rétt inn í mótið. Þegar þessu er lokið er hægt</t>
  </si>
  <si>
    <t>að vinna áframhaldið í Tournament Planner.</t>
  </si>
  <si>
    <t>Í lokin</t>
  </si>
  <si>
    <t>Þegar mótakráningu er lokið skal masterskjalið sent á BSÍ (bsi@badminton.is) svo hægt sé að uppfæra formlega</t>
  </si>
  <si>
    <t>leikmannaskrá sambandsins.</t>
  </si>
  <si>
    <t>Nafn</t>
  </si>
  <si>
    <t>Keppnisnr.</t>
  </si>
  <si>
    <t>Félag</t>
  </si>
  <si>
    <t>Kyn</t>
  </si>
  <si>
    <t>Hefur verið í úrvalsdeild</t>
  </si>
  <si>
    <t>Fæðingarár</t>
  </si>
  <si>
    <t>JÁ</t>
  </si>
  <si>
    <t>Adam Elí Ómarsson</t>
  </si>
  <si>
    <t>IS0001</t>
  </si>
  <si>
    <t>BH</t>
  </si>
  <si>
    <t>Male</t>
  </si>
  <si>
    <t>NEI</t>
  </si>
  <si>
    <t>Alda Karen Jónsdóttir</t>
  </si>
  <si>
    <t>IS0002</t>
  </si>
  <si>
    <t>TBR</t>
  </si>
  <si>
    <t>Female</t>
  </si>
  <si>
    <t>Alexander Stefánsson</t>
  </si>
  <si>
    <t>IS0003</t>
  </si>
  <si>
    <t>UMFA</t>
  </si>
  <si>
    <t>Andrés Ásgeir Andrésson</t>
  </si>
  <si>
    <t>311285-2119</t>
  </si>
  <si>
    <t>Andri Ásgeir Aðólfsson</t>
  </si>
  <si>
    <t>170500-2530</t>
  </si>
  <si>
    <t>Andri Broddason</t>
  </si>
  <si>
    <t>060201-2930</t>
  </si>
  <si>
    <t>Anh Tú Hoang</t>
  </si>
  <si>
    <t>300590-5869</t>
  </si>
  <si>
    <t>KR</t>
  </si>
  <si>
    <t>Anna Bryndís Andrésdóttir</t>
  </si>
  <si>
    <t>091109-3520</t>
  </si>
  <si>
    <t>Anna Lilja Sigurðardóttir</t>
  </si>
  <si>
    <t>221178-5649</t>
  </si>
  <si>
    <t>Anna María Þorleifsdóttir</t>
  </si>
  <si>
    <t>051285-3289</t>
  </si>
  <si>
    <t>Anton Heiðar Erlingsson</t>
  </si>
  <si>
    <t>170998-2869</t>
  </si>
  <si>
    <t>KA</t>
  </si>
  <si>
    <t>Ari Páll Egilsson</t>
  </si>
  <si>
    <t>101006-2120</t>
  </si>
  <si>
    <t>Ari Þórðarson</t>
  </si>
  <si>
    <t>141097-2969</t>
  </si>
  <si>
    <t>Arna Karen Jóhannsdóttir</t>
  </si>
  <si>
    <t>120597-2729</t>
  </si>
  <si>
    <t>Arnar Freyr Bjarnason</t>
  </si>
  <si>
    <t>161194-2049</t>
  </si>
  <si>
    <t>Arnar Freyr Fannarsson</t>
  </si>
  <si>
    <t>100407-3530</t>
  </si>
  <si>
    <t>ÍA</t>
  </si>
  <si>
    <t>Arndís Sævarsdóttir</t>
  </si>
  <si>
    <t>130272-5849</t>
  </si>
  <si>
    <t>Arnór Tumi Finnsson</t>
  </si>
  <si>
    <t>161096-4079</t>
  </si>
  <si>
    <t>Askur Máni Stefánsson</t>
  </si>
  <si>
    <t>220896-2429</t>
  </si>
  <si>
    <t>Ástþór Þórhallsson</t>
  </si>
  <si>
    <t>201190-2829</t>
  </si>
  <si>
    <t>Atli Tómasson</t>
  </si>
  <si>
    <t>110698-2169</t>
  </si>
  <si>
    <t>311072-3079</t>
  </si>
  <si>
    <t>Ármann Steinar Gunnarsson</t>
  </si>
  <si>
    <t>080491-3529</t>
  </si>
  <si>
    <t>Árni Haraldsson</t>
  </si>
  <si>
    <t>110159-2269</t>
  </si>
  <si>
    <t>Árni Kristjánsson</t>
  </si>
  <si>
    <t>181089-2619</t>
  </si>
  <si>
    <t>Árni Magnússon</t>
  </si>
  <si>
    <t>040485-2369</t>
  </si>
  <si>
    <t>Ásgeir Andri Adamsson</t>
  </si>
  <si>
    <t>140391-3799</t>
  </si>
  <si>
    <t>Samherjar</t>
  </si>
  <si>
    <t>Áslaug Jónsdóttir</t>
  </si>
  <si>
    <t>250174-3149</t>
  </si>
  <si>
    <t>Baldur Gunnarsson</t>
  </si>
  <si>
    <t>080183-5509</t>
  </si>
  <si>
    <t>Bergur Ari Sveinsson</t>
  </si>
  <si>
    <t>121098-2029</t>
  </si>
  <si>
    <t>Birgir Hilmarsson</t>
  </si>
  <si>
    <t>011278-4779</t>
  </si>
  <si>
    <t>Birkir Darri Nökkvason</t>
  </si>
  <si>
    <t>120907-2980</t>
  </si>
  <si>
    <t>Birna Sól Björnsdóttir</t>
  </si>
  <si>
    <t>040909-2060</t>
  </si>
  <si>
    <t>Birna Hallsdóttir</t>
  </si>
  <si>
    <t>241266-5919</t>
  </si>
  <si>
    <t>Bjarki Stefánsson</t>
  </si>
  <si>
    <t>140687-2199</t>
  </si>
  <si>
    <t>Bjarni Þór Sverrisson</t>
  </si>
  <si>
    <t>150300-3470</t>
  </si>
  <si>
    <t>Björgvin Friðriksson</t>
  </si>
  <si>
    <t>061261-2507</t>
  </si>
  <si>
    <t>Björk Orradóttir</t>
  </si>
  <si>
    <t>260101-2770</t>
  </si>
  <si>
    <t>Björn Ingi Bjarnason</t>
  </si>
  <si>
    <t>290398-3129</t>
  </si>
  <si>
    <t>Björn Ágúst Ólafsson</t>
  </si>
  <si>
    <t>130408-3110</t>
  </si>
  <si>
    <t>Borgar Ævar Axelsson</t>
  </si>
  <si>
    <t>090472-4539</t>
  </si>
  <si>
    <t>Bryndís Líf Eiríksdóttir</t>
  </si>
  <si>
    <t>200696-2719</t>
  </si>
  <si>
    <t>Brynja Kolbrún Pétursdóttir</t>
  </si>
  <si>
    <t>261277-5147</t>
  </si>
  <si>
    <t>Brynja Steinsen</t>
  </si>
  <si>
    <t>030876-4079</t>
  </si>
  <si>
    <t>Brynjar Már Ellertsson</t>
  </si>
  <si>
    <t>291201-3260</t>
  </si>
  <si>
    <t>Daníel Máni Einarsson</t>
  </si>
  <si>
    <t>130605-2140</t>
  </si>
  <si>
    <t>Daníel Guðnason</t>
  </si>
  <si>
    <t>111198-2849</t>
  </si>
  <si>
    <t>Daníel Þór Heimisson</t>
  </si>
  <si>
    <t>111096-3099</t>
  </si>
  <si>
    <t>Daníel Jóhannesson</t>
  </si>
  <si>
    <t>260496-2639</t>
  </si>
  <si>
    <t>Daníel Thomsen</t>
  </si>
  <si>
    <t>251288-2089</t>
  </si>
  <si>
    <t>Daníel Norman Tumason</t>
  </si>
  <si>
    <t>220290-3019</t>
  </si>
  <si>
    <t>Davíð Bjarni Björnsson</t>
  </si>
  <si>
    <t>090598-2529</t>
  </si>
  <si>
    <t>Davíð Phuong Xuan Nguyen</t>
  </si>
  <si>
    <t>010797-4389</t>
  </si>
  <si>
    <t>Davíð Örn Harðarson</t>
  </si>
  <si>
    <t>020301-3330</t>
  </si>
  <si>
    <t>Dómhildur Ýr Iansdóttir Gray</t>
  </si>
  <si>
    <t>190504-3010</t>
  </si>
  <si>
    <t>Drífa Harðardóttir</t>
  </si>
  <si>
    <t>280677-4939</t>
  </si>
  <si>
    <t>Eggert Þór Eggertsson</t>
  </si>
  <si>
    <t>120708-2790</t>
  </si>
  <si>
    <t>Eggert Þorgrímsson</t>
  </si>
  <si>
    <t>010664-4629</t>
  </si>
  <si>
    <t>Egill Björgvinsson</t>
  </si>
  <si>
    <t>260587-2779</t>
  </si>
  <si>
    <t>Egill G. Guðlaugsson</t>
  </si>
  <si>
    <t>140591-2629</t>
  </si>
  <si>
    <t>Egill Sigurðsson</t>
  </si>
  <si>
    <t>160784-2539</t>
  </si>
  <si>
    <t>Egill Þór Magnússon</t>
  </si>
  <si>
    <t>091159-2879</t>
  </si>
  <si>
    <t>Eiður Ísak Broddason</t>
  </si>
  <si>
    <t>300595-3169</t>
  </si>
  <si>
    <t>Einar Óli Guðbjörnsson</t>
  </si>
  <si>
    <t>031106-2810</t>
  </si>
  <si>
    <t>Einar Sverrisson</t>
  </si>
  <si>
    <t>150300-3390</t>
  </si>
  <si>
    <t>Einar Örn Þórsson</t>
  </si>
  <si>
    <t>081199-3299</t>
  </si>
  <si>
    <t>Eiríkur Tumi Briem</t>
  </si>
  <si>
    <t>060905-3120</t>
  </si>
  <si>
    <t>Eiríkur Sigurðsson</t>
  </si>
  <si>
    <t>071170-3659</t>
  </si>
  <si>
    <t>Elín Helga Einarsdóttir</t>
  </si>
  <si>
    <t>030908-3090</t>
  </si>
  <si>
    <t>Elín Ósk Traustadóttir</t>
  </si>
  <si>
    <t>020997-2069</t>
  </si>
  <si>
    <t>Elín Wang</t>
  </si>
  <si>
    <t>161170-2089</t>
  </si>
  <si>
    <t>Elis Tor Dansson</t>
  </si>
  <si>
    <t>030399-3589</t>
  </si>
  <si>
    <t>Elsa Nielsen</t>
  </si>
  <si>
    <t>260674-3669</t>
  </si>
  <si>
    <t xml:space="preserve">TBR </t>
  </si>
  <si>
    <t>Elvar Logi Magnússon</t>
  </si>
  <si>
    <t>300505-3760</t>
  </si>
  <si>
    <t>Emil Hechmann</t>
  </si>
  <si>
    <t>130988-5399</t>
  </si>
  <si>
    <t>Emil Lorange Ákason</t>
  </si>
  <si>
    <t>150504-2520</t>
  </si>
  <si>
    <t>Emma Katrín Helgadóttir</t>
  </si>
  <si>
    <t>130308-4490</t>
  </si>
  <si>
    <t>Tindastól</t>
  </si>
  <si>
    <t>Erla Björg Hafsteinsdóttir</t>
  </si>
  <si>
    <t>081278-2969</t>
  </si>
  <si>
    <t>Erla Rós Heiðarsdóttir</t>
  </si>
  <si>
    <t>190887-2439</t>
  </si>
  <si>
    <t>Eva Margit Atladóttir</t>
  </si>
  <si>
    <t>180601-3090</t>
  </si>
  <si>
    <t>Eva Ström</t>
  </si>
  <si>
    <t>240609-3550</t>
  </si>
  <si>
    <t>Eysteinn Högnason</t>
  </si>
  <si>
    <t>190600-2460</t>
  </si>
  <si>
    <t>Finnur Sigurðsson</t>
  </si>
  <si>
    <t>211172-4529</t>
  </si>
  <si>
    <t>Freyr Víkingur Einarsson</t>
  </si>
  <si>
    <t>260303-2870</t>
  </si>
  <si>
    <t>Frímann Ari Ferdinandsson</t>
  </si>
  <si>
    <t>220267-5049</t>
  </si>
  <si>
    <t>Funi Hrafn Eliasen</t>
  </si>
  <si>
    <t>061106-2270</t>
  </si>
  <si>
    <t>Gabríel Ingi Helgason</t>
  </si>
  <si>
    <t>300904-2460</t>
  </si>
  <si>
    <t>Garðar Hrafn Benediktsson</t>
  </si>
  <si>
    <t>050896-2189</t>
  </si>
  <si>
    <t>Geir Svanbjörnsson</t>
  </si>
  <si>
    <t>110466-5799</t>
  </si>
  <si>
    <t>Gerda Voitechovskaja</t>
  </si>
  <si>
    <t>150591-6009</t>
  </si>
  <si>
    <t>Giedre Razgute</t>
  </si>
  <si>
    <t>181288-4189</t>
  </si>
  <si>
    <t>Guðbjörg Jóna Guðlaugsdóttir</t>
  </si>
  <si>
    <t>170669-5769</t>
  </si>
  <si>
    <t>Guðjón Helgi Auðunsson</t>
  </si>
  <si>
    <t>020197-3319</t>
  </si>
  <si>
    <t>Guðlaugur Þór Brandsson</t>
  </si>
  <si>
    <t>081295-3879</t>
  </si>
  <si>
    <t>Guðmundur Adam Gígja</t>
  </si>
  <si>
    <t>160104-2440</t>
  </si>
  <si>
    <t>Guðmundur Þorlákur Guðmundsson</t>
  </si>
  <si>
    <t>170990-2939</t>
  </si>
  <si>
    <t>Guðný Dís Jónsdóttir</t>
  </si>
  <si>
    <t>70596-3699</t>
  </si>
  <si>
    <t>Gunnar Bjarki Björnsson</t>
  </si>
  <si>
    <t>200295-2429</t>
  </si>
  <si>
    <t>Gunnar Örn Ingólfsson</t>
  </si>
  <si>
    <t>180169-5889</t>
  </si>
  <si>
    <t>Gústav Nilsson</t>
  </si>
  <si>
    <t>131003-2260</t>
  </si>
  <si>
    <t>Halla María Gústafsdóttir</t>
  </si>
  <si>
    <t>150601-4010</t>
  </si>
  <si>
    <t>Halla Stella Sveinbjörnsdóttir</t>
  </si>
  <si>
    <t>160207-3370</t>
  </si>
  <si>
    <t>Halldór Magni Þórðarson</t>
  </si>
  <si>
    <t>160570-5399</t>
  </si>
  <si>
    <t>Hallur Helgason</t>
  </si>
  <si>
    <t>090680-3239</t>
  </si>
  <si>
    <t>Han Van Nguyen</t>
  </si>
  <si>
    <t>030985-4869</t>
  </si>
  <si>
    <t>Hang Thi Nguyen</t>
  </si>
  <si>
    <t>060584-4869</t>
  </si>
  <si>
    <t>Harpa Hilmisdóttir</t>
  </si>
  <si>
    <t>080698-3059</t>
  </si>
  <si>
    <t>Haukur Stefánsson</t>
  </si>
  <si>
    <t>241091-2019</t>
  </si>
  <si>
    <t>Haukur Þórðarson</t>
  </si>
  <si>
    <t>150378-3119</t>
  </si>
  <si>
    <t>Hákon Fannar Briem</t>
  </si>
  <si>
    <t>281294-2109</t>
  </si>
  <si>
    <t>Hamar</t>
  </si>
  <si>
    <t>Helgi Jóhannesson</t>
  </si>
  <si>
    <t>181182-3189</t>
  </si>
  <si>
    <t>Helgi Valur Pálsson</t>
  </si>
  <si>
    <t>281192-2489</t>
  </si>
  <si>
    <t>Helena Rúnarsdóttir</t>
  </si>
  <si>
    <t>201088-2759</t>
  </si>
  <si>
    <t>Hera Nguyen</t>
  </si>
  <si>
    <t>150991-3829</t>
  </si>
  <si>
    <t>Hildur Björgvinsdóttir</t>
  </si>
  <si>
    <t>081008-3370</t>
  </si>
  <si>
    <t>Hilmar Veigar Ágústsson</t>
  </si>
  <si>
    <t>070907-3990</t>
  </si>
  <si>
    <t>Hilmar Jónsson</t>
  </si>
  <si>
    <t>071087-2399</t>
  </si>
  <si>
    <t>Hilmar Ársæll Steinþórsson</t>
  </si>
  <si>
    <t>311294-2459</t>
  </si>
  <si>
    <t>Hólmsteinn Valdimarsson</t>
  </si>
  <si>
    <t>200286-2949</t>
  </si>
  <si>
    <t>Hrafn Örlygsson</t>
  </si>
  <si>
    <t>290995-2569</t>
  </si>
  <si>
    <t>Hrafnhildur Magnúsdóttir</t>
  </si>
  <si>
    <t>061107-2820</t>
  </si>
  <si>
    <t>Hrafnhildur Edda Ingvarsdóttir</t>
  </si>
  <si>
    <t>190707-3770</t>
  </si>
  <si>
    <t>TBS</t>
  </si>
  <si>
    <t>Hrafnhildur Kría Jónsdóttir</t>
  </si>
  <si>
    <t>251004-3310</t>
  </si>
  <si>
    <t>Hrund Guðmundsdóttir</t>
  </si>
  <si>
    <t>160474-3359</t>
  </si>
  <si>
    <t>Iðunn Jakobsdóttir</t>
  </si>
  <si>
    <t>110109-2370</t>
  </si>
  <si>
    <t>Inga María Ottósdóttir</t>
  </si>
  <si>
    <t>080183-5349</t>
  </si>
  <si>
    <t>Ingólfur Ingólfsson</t>
  </si>
  <si>
    <t>140580-5549</t>
  </si>
  <si>
    <t>Irena Ásdís Óskarsdóttir</t>
  </si>
  <si>
    <t>060877-4759</t>
  </si>
  <si>
    <t>Irena Rut Jónsdóttir</t>
  </si>
  <si>
    <t>250985-3639</t>
  </si>
  <si>
    <t>201280-3979</t>
  </si>
  <si>
    <t>Ívar Oddsson</t>
  </si>
  <si>
    <t>111290-2539</t>
  </si>
  <si>
    <t>Jacqline Grech Licari</t>
  </si>
  <si>
    <t>010397-3919</t>
  </si>
  <si>
    <t>Jae Abegail Pacot</t>
  </si>
  <si>
    <t>180796-5769</t>
  </si>
  <si>
    <t>Jóhann Örn Bjarnason</t>
  </si>
  <si>
    <t>050798-3569</t>
  </si>
  <si>
    <t>Jóhann Jörgen Kjerulf</t>
  </si>
  <si>
    <t>221198-3369</t>
  </si>
  <si>
    <t>Jóhannes B Humarang</t>
  </si>
  <si>
    <t>051008-2270</t>
  </si>
  <si>
    <t>Jón Sigurðsson</t>
  </si>
  <si>
    <t>040975-4899</t>
  </si>
  <si>
    <t>Jón Sverrir Árnason</t>
  </si>
  <si>
    <t>280604-2240</t>
  </si>
  <si>
    <t>Jón Víðir Heiðarsson</t>
  </si>
  <si>
    <t>220405-2220</t>
  </si>
  <si>
    <t>Jónas Baldursson</t>
  </si>
  <si>
    <t>060991-2359</t>
  </si>
  <si>
    <t>Jónas Orri Egilsson</t>
  </si>
  <si>
    <t>230205-2130</t>
  </si>
  <si>
    <t>Júlíana Karítas Jóhannsdóttir</t>
  </si>
  <si>
    <t>200603-2650</t>
  </si>
  <si>
    <t>Karitas Eva Jónsdóttir</t>
  </si>
  <si>
    <t>140891-3399</t>
  </si>
  <si>
    <t>Karítas Perla Elídóttir</t>
  </si>
  <si>
    <t>200603-2490</t>
  </si>
  <si>
    <t>Karolina Prus</t>
  </si>
  <si>
    <t>110502-3460</t>
  </si>
  <si>
    <t>Katla Sól Arnarsdóttir</t>
  </si>
  <si>
    <t>220208-2730</t>
  </si>
  <si>
    <t>Katrín Stefánsdóttir</t>
  </si>
  <si>
    <t>290489-2379</t>
  </si>
  <si>
    <t>Kári Þórðarson</t>
  </si>
  <si>
    <t>310880-3969</t>
  </si>
  <si>
    <t>Kjartan Bragi Jónsson</t>
  </si>
  <si>
    <t>250505-3760</t>
  </si>
  <si>
    <t>Kjartan Pálsson</t>
  </si>
  <si>
    <t>280191-2139</t>
  </si>
  <si>
    <t>Kristian Óskar Sveinbjörnsson</t>
  </si>
  <si>
    <t>301004-2220</t>
  </si>
  <si>
    <t>Kristinn Breki Hauksson</t>
  </si>
  <si>
    <t>300899-2349</t>
  </si>
  <si>
    <t>Kristján Daníelsson</t>
  </si>
  <si>
    <t>160874-5979</t>
  </si>
  <si>
    <t>Kristján Arnór Kristjánsson</t>
  </si>
  <si>
    <t>120268-3099</t>
  </si>
  <si>
    <t>Kristján Ásgeir Svavarsson</t>
  </si>
  <si>
    <t>290800-2260</t>
  </si>
  <si>
    <t>Kristján Huldar Aðalsteinsson</t>
  </si>
  <si>
    <t>230390-5559</t>
  </si>
  <si>
    <t>Kristófer Darri Finnsson</t>
  </si>
  <si>
    <t>190697-2589</t>
  </si>
  <si>
    <t>Kristófer Þór Jóhannsson</t>
  </si>
  <si>
    <t>120594-3119</t>
  </si>
  <si>
    <t>Lena Rut Gígja</t>
  </si>
  <si>
    <t>050307-3280</t>
  </si>
  <si>
    <t>Lilja Berglind Harðardóttir</t>
  </si>
  <si>
    <t>130603-3430</t>
  </si>
  <si>
    <t>Lilja Bu</t>
  </si>
  <si>
    <t>060606-4470</t>
  </si>
  <si>
    <t>Magnús Daði Eyjólfsson</t>
  </si>
  <si>
    <t>111001-2430</t>
  </si>
  <si>
    <t>Magnús Bjarki Lárusson</t>
  </si>
  <si>
    <t>250908-2530</t>
  </si>
  <si>
    <t>Maja Romanczuk</t>
  </si>
  <si>
    <t>200108-2720</t>
  </si>
  <si>
    <t>Margrét Dís Stefánsdóttir</t>
  </si>
  <si>
    <t>040598-2359</t>
  </si>
  <si>
    <t>Margrét Finnbogadóttir</t>
  </si>
  <si>
    <t>230595-2249</t>
  </si>
  <si>
    <t>Margrét Guangbing Hu</t>
  </si>
  <si>
    <t>100204 2660</t>
  </si>
  <si>
    <t>Margrét Jóhannsdóttir</t>
  </si>
  <si>
    <t>100195-2329</t>
  </si>
  <si>
    <t>020498-2269</t>
  </si>
  <si>
    <t>Marinó Njálsson</t>
  </si>
  <si>
    <t>080373-3179</t>
  </si>
  <si>
    <t>Marion Vanquaethem</t>
  </si>
  <si>
    <t>020704-3300</t>
  </si>
  <si>
    <t>María Rún Ellertsdóttir</t>
  </si>
  <si>
    <t>250904-2580</t>
  </si>
  <si>
    <t>Martin Kjellerup</t>
  </si>
  <si>
    <t>150688-2075</t>
  </si>
  <si>
    <t>Matthías Már Kristjánsson</t>
  </si>
  <si>
    <t>050495-3539</t>
  </si>
  <si>
    <t>Matthías Finnur Vignisson</t>
  </si>
  <si>
    <t>140398-2929</t>
  </si>
  <si>
    <t>Máni Berg Ellertsson</t>
  </si>
  <si>
    <t>090807-4390</t>
  </si>
  <si>
    <t xml:space="preserve">Morten Wiborg </t>
  </si>
  <si>
    <t>080190-4849</t>
  </si>
  <si>
    <t>UMF Fram</t>
  </si>
  <si>
    <t>Natalía Ósk Óðinsdóttir</t>
  </si>
  <si>
    <t>300903-2740</t>
  </si>
  <si>
    <t>Njörður Ludvigsson</t>
  </si>
  <si>
    <t>070876-4189</t>
  </si>
  <si>
    <t>Orri Örn Árnason</t>
  </si>
  <si>
    <t>231176-5439</t>
  </si>
  <si>
    <t>Óðinn Magnússon</t>
  </si>
  <si>
    <t>171209-3660</t>
  </si>
  <si>
    <t>Ólafur Örn Guðmundsson</t>
  </si>
  <si>
    <t>270293-3019</t>
  </si>
  <si>
    <t>Ólafur Dór Steindórsson</t>
  </si>
  <si>
    <t>050593-2239</t>
  </si>
  <si>
    <t>Óskar Ingólfsson</t>
  </si>
  <si>
    <t>030997-2639</t>
  </si>
  <si>
    <t>Pavel F. Bessarab</t>
  </si>
  <si>
    <t>231185-4029</t>
  </si>
  <si>
    <t>Pálmi Guðfinnsson</t>
  </si>
  <si>
    <t>121297-2139</t>
  </si>
  <si>
    <t>Pétur Hemmingsen</t>
  </si>
  <si>
    <t>270890-3349</t>
  </si>
  <si>
    <t>Phil Jones</t>
  </si>
  <si>
    <t>170881-3119</t>
  </si>
  <si>
    <t>Ragnheiður Birna Ragnarsdóttir</t>
  </si>
  <si>
    <t>291003-3030</t>
  </si>
  <si>
    <t>Rakel Rut Kristjánsdóttir</t>
  </si>
  <si>
    <t>230803-2420</t>
  </si>
  <si>
    <t>Rebekka Ösp Aradóttir</t>
  </si>
  <si>
    <t>070405-2020</t>
  </si>
  <si>
    <t>Rolf Hákon Arnarson</t>
  </si>
  <si>
    <t>100778-3279</t>
  </si>
  <si>
    <t>Róbert Ingi Huldarsson</t>
  </si>
  <si>
    <t>240697-3789</t>
  </si>
  <si>
    <t>Róbert Þór Henn</t>
  </si>
  <si>
    <t>071289-3549</t>
  </si>
  <si>
    <t>Rúnar Gauti Kristjánsson</t>
  </si>
  <si>
    <t>060508-3480</t>
  </si>
  <si>
    <t>Samin Sayri Feria Escobedo</t>
  </si>
  <si>
    <t>071207-4040</t>
  </si>
  <si>
    <t>Samuel Louis Marcel Randhawa</t>
  </si>
  <si>
    <t>160908-2700</t>
  </si>
  <si>
    <t>Sara Bergdís Albertsdóttir</t>
  </si>
  <si>
    <t>291003-2570</t>
  </si>
  <si>
    <t>Sebastían Vignisson</t>
  </si>
  <si>
    <t>260499-2549</t>
  </si>
  <si>
    <t>Sigríður Árnadóttir</t>
  </si>
  <si>
    <t>130596-2829</t>
  </si>
  <si>
    <t>Sigríður Theódóra Eiríksdóttir</t>
  </si>
  <si>
    <t>240674-3789</t>
  </si>
  <si>
    <t>Sigrún Marteinsdóttir</t>
  </si>
  <si>
    <t>100374-4049</t>
  </si>
  <si>
    <t>Sigurbjörg Árnadóttir</t>
  </si>
  <si>
    <t>200706-3230</t>
  </si>
  <si>
    <t>Sigurður Patrik Fjalarsson</t>
  </si>
  <si>
    <t>280302-2520</t>
  </si>
  <si>
    <t>Sigurður Sverrir Gunnarsson</t>
  </si>
  <si>
    <t>190595-2269</t>
  </si>
  <si>
    <t>Sigurður Karl Ottósson</t>
  </si>
  <si>
    <t>040381-4739</t>
  </si>
  <si>
    <t>Sigurður Eðvarð Ólafsson</t>
  </si>
  <si>
    <t>291197-2059</t>
  </si>
  <si>
    <t>Sigurður Kr. Sigurðsson</t>
  </si>
  <si>
    <t>240770-3699</t>
  </si>
  <si>
    <t>Sigurjón Jóhannsson</t>
  </si>
  <si>
    <t>010585-3169</t>
  </si>
  <si>
    <t>Sigurlaug Sara Kristjánsdóttir</t>
  </si>
  <si>
    <t>260108-2710</t>
  </si>
  <si>
    <t>Símon Orri Jóhannsson</t>
  </si>
  <si>
    <t>221299-3299</t>
  </si>
  <si>
    <t>Skúli Þór Johnsen</t>
  </si>
  <si>
    <t>161189-2869</t>
  </si>
  <si>
    <t>Snorri Kristleifsson</t>
  </si>
  <si>
    <t>210394-3039</t>
  </si>
  <si>
    <t>Sóley Birta Grímsdóttir</t>
  </si>
  <si>
    <t>230407-3980</t>
  </si>
  <si>
    <t>Sólrún Anna Ingvarsdóttir</t>
  </si>
  <si>
    <t>111299-2429</t>
  </si>
  <si>
    <t>Sólveig Ósk Jónsdóttir</t>
  </si>
  <si>
    <t>080567-5889</t>
  </si>
  <si>
    <t>Stefán Alfreð Stefánsson</t>
  </si>
  <si>
    <t>040168-3549</t>
  </si>
  <si>
    <t>Stefán Árni Arnarsson</t>
  </si>
  <si>
    <t>100603-3220</t>
  </si>
  <si>
    <t>Stefán Logi Friðriksson</t>
  </si>
  <si>
    <t>070707-2170</t>
  </si>
  <si>
    <t>Stefán Steinar Guðlaugsson</t>
  </si>
  <si>
    <t>290604-2140</t>
  </si>
  <si>
    <t>Stefán Geir Hermannsson</t>
  </si>
  <si>
    <t>260705-3180</t>
  </si>
  <si>
    <t>Steinar Petersen</t>
  </si>
  <si>
    <t>061005-3820</t>
  </si>
  <si>
    <t>Steinþór Emil Svavarsson</t>
  </si>
  <si>
    <t>100103-2140</t>
  </si>
  <si>
    <t>Steinþór Óli Hilmarsson</t>
  </si>
  <si>
    <t>280462-2419</t>
  </si>
  <si>
    <t>Sunna Karen Ingvarsdóttir</t>
  </si>
  <si>
    <t>120684-2649</t>
  </si>
  <si>
    <t>Svanfríður Oddgeirsdóttir</t>
  </si>
  <si>
    <t>270974-4309</t>
  </si>
  <si>
    <t>Svavar Ásgeir Guðmundsson</t>
  </si>
  <si>
    <t>310770-3459</t>
  </si>
  <si>
    <t>Sveinbjörn Pétur Guðmundsson</t>
  </si>
  <si>
    <t>271073-5349</t>
  </si>
  <si>
    <t>Sævar Ström</t>
  </si>
  <si>
    <t>150178-4959</t>
  </si>
  <si>
    <t>Thejus B. Venkatesh</t>
  </si>
  <si>
    <t>140595-3739</t>
  </si>
  <si>
    <t>Tinna Chloé Kjartansdóttir</t>
  </si>
  <si>
    <t>120503-2430</t>
  </si>
  <si>
    <t>Tómas Leó Kristjánsson</t>
  </si>
  <si>
    <t>050107-3290</t>
  </si>
  <si>
    <t>Tómas Þór Þórðarson</t>
  </si>
  <si>
    <t>080884-3199</t>
  </si>
  <si>
    <t>Tryggvi Björn Guðbjörnsson</t>
  </si>
  <si>
    <t>041196-3359</t>
  </si>
  <si>
    <t>Tryggvi Nielsen</t>
  </si>
  <si>
    <t>300976-5229</t>
  </si>
  <si>
    <t>Una Hrund Örvar</t>
  </si>
  <si>
    <t>010501-2450</t>
  </si>
  <si>
    <t>Úlfheiður Embla Ásgeirsdóttir</t>
  </si>
  <si>
    <t>101099-2459</t>
  </si>
  <si>
    <t>Úlfur Blandon</t>
  </si>
  <si>
    <t>050579-4259</t>
  </si>
  <si>
    <t>Úlfur Þórhallsson</t>
  </si>
  <si>
    <t>020108-3710</t>
  </si>
  <si>
    <t>Valgeir Magnússon</t>
  </si>
  <si>
    <t>010668-2989</t>
  </si>
  <si>
    <t>Valþór Viggó Magnússon</t>
  </si>
  <si>
    <t>150904-2340</t>
  </si>
  <si>
    <t>Vignir Haraldsson</t>
  </si>
  <si>
    <t>290597-2699</t>
  </si>
  <si>
    <t>Viktor Ström</t>
  </si>
  <si>
    <t>041204-2060</t>
  </si>
  <si>
    <t>Þorkell Ingi Eriksson</t>
  </si>
  <si>
    <t>110594-2329</t>
  </si>
  <si>
    <t>Þorleifur Fúsi Guðmundsson</t>
  </si>
  <si>
    <t>251103-2080</t>
  </si>
  <si>
    <t>Þorvaldur Einarsson</t>
  </si>
  <si>
    <t>161081-3299</t>
  </si>
  <si>
    <t>Þórarinn Heiðar Harðarson</t>
  </si>
  <si>
    <t>150977-5689</t>
  </si>
  <si>
    <t>Þórður Skúlason</t>
  </si>
  <si>
    <t>101008-2740</t>
  </si>
  <si>
    <t>Þórhallur Einisson</t>
  </si>
  <si>
    <t>190673-3329</t>
  </si>
  <si>
    <t>Þórunn Eylands</t>
  </si>
  <si>
    <t>170500-2370</t>
  </si>
  <si>
    <t>Grein</t>
  </si>
  <si>
    <t>Færa upp um deild</t>
  </si>
  <si>
    <t>Meðspilari</t>
  </si>
  <si>
    <t>Athugasemd</t>
  </si>
  <si>
    <t>Deild</t>
  </si>
  <si>
    <t>Viðburður</t>
  </si>
  <si>
    <t>Stig</t>
  </si>
  <si>
    <t>Villuprófun</t>
  </si>
  <si>
    <t>Name</t>
  </si>
  <si>
    <t>Member ID</t>
  </si>
  <si>
    <t>Gender</t>
  </si>
  <si>
    <t>Club</t>
  </si>
  <si>
    <t>Event</t>
  </si>
  <si>
    <t>Partner</t>
  </si>
  <si>
    <t>Stig samt.</t>
  </si>
  <si>
    <t>Seed</t>
  </si>
  <si>
    <t>Einliðaleikur karla</t>
  </si>
  <si>
    <t>Sæti</t>
  </si>
  <si>
    <t>Nafn:</t>
  </si>
  <si>
    <t>5 bestu</t>
  </si>
  <si>
    <t>samt. stig</t>
  </si>
  <si>
    <t>Úrvalsdeild</t>
  </si>
  <si>
    <t>1. Deild</t>
  </si>
  <si>
    <t>2. Deild</t>
  </si>
  <si>
    <t>Einliðaleikur kvenna</t>
  </si>
  <si>
    <t>Tvíliðaleikur karla</t>
  </si>
  <si>
    <t>Tvíliðaleikur kvenna</t>
  </si>
  <si>
    <t>Tvenndarleikur karla</t>
  </si>
  <si>
    <t>Tvenndarleikur kvenna</t>
  </si>
  <si>
    <t>Einliðaleikur</t>
  </si>
  <si>
    <t>Úrvalsdeild Karla</t>
  </si>
  <si>
    <t>Tvíliðaleikur</t>
  </si>
  <si>
    <t>Úrvalsdeild Kvenna</t>
  </si>
  <si>
    <t>Tvenndarleikur</t>
  </si>
  <si>
    <t>1.deild Karla</t>
  </si>
  <si>
    <t>1.deild Kvenna</t>
  </si>
  <si>
    <t>2.deild Karla</t>
  </si>
  <si>
    <t>2.deild Kvenna</t>
  </si>
  <si>
    <t>Já</t>
  </si>
  <si>
    <t>Nei</t>
  </si>
  <si>
    <t>Van Hung Pham</t>
  </si>
  <si>
    <t>Halldór Axel Axelsson</t>
  </si>
  <si>
    <t>090196-3329</t>
  </si>
  <si>
    <t>Daði Geir Samúelsson</t>
  </si>
  <si>
    <t>120394-2749</t>
  </si>
  <si>
    <t>Umf.Hrunam.</t>
  </si>
  <si>
    <t>021287-5559</t>
  </si>
  <si>
    <t>Bharani Shiva Kumar Busam</t>
  </si>
  <si>
    <t>Muhammad Sulaman Nawaz</t>
  </si>
  <si>
    <t>140183-2539</t>
  </si>
  <si>
    <t>Ragupathy Jaganathan</t>
  </si>
  <si>
    <t>240490-5609</t>
  </si>
  <si>
    <t>Ólafur Páll Bjarkason</t>
  </si>
  <si>
    <t>091080-3039</t>
  </si>
  <si>
    <t>Roshan James Thoompunkal</t>
  </si>
  <si>
    <t>110185-5969</t>
  </si>
  <si>
    <t>241084-5669</t>
  </si>
  <si>
    <t>101105-3850</t>
  </si>
  <si>
    <t>300898-2979</t>
  </si>
  <si>
    <t>180895-2649</t>
  </si>
  <si>
    <t>Dæmi</t>
  </si>
  <si>
    <t>Sunna Brá Stefánsdóttir</t>
  </si>
  <si>
    <t>080583-4869</t>
  </si>
  <si>
    <t>Kristján Hrafn Bergsveinsson</t>
  </si>
  <si>
    <t>300388-2139</t>
  </si>
  <si>
    <t>Egill Pálsson</t>
  </si>
  <si>
    <t>141276-5499</t>
  </si>
  <si>
    <t>Lýdía Kristín Jakobsdóttir</t>
  </si>
  <si>
    <t>070882-4699</t>
  </si>
  <si>
    <t>Kári Gunnarsson</t>
  </si>
  <si>
    <t>110191-3759</t>
  </si>
  <si>
    <t>Dimitri Plugari</t>
  </si>
  <si>
    <t>010589-3559</t>
  </si>
  <si>
    <t>Vilhjálmur Roe</t>
  </si>
  <si>
    <t>160986-2129</t>
  </si>
  <si>
    <t>Sara Högnadóttir</t>
  </si>
  <si>
    <t>121195-2249</t>
  </si>
  <si>
    <t>Eva Promme</t>
  </si>
  <si>
    <t>101209-4660</t>
  </si>
  <si>
    <t>Davíð Thor Guðmundsson</t>
  </si>
  <si>
    <t>061281-5259</t>
  </si>
  <si>
    <t>Aron Óttarsson</t>
  </si>
  <si>
    <t>230769-2709</t>
  </si>
  <si>
    <t>Bjarni Sigþór Sigurðsson</t>
  </si>
  <si>
    <t>180981-3499</t>
  </si>
  <si>
    <t>Ástþór Gauti Þorvaldsson</t>
  </si>
  <si>
    <t>181108-2070</t>
  </si>
  <si>
    <t>Róbert Bergmann Eiríksson</t>
  </si>
  <si>
    <t>191098-2509</t>
  </si>
  <si>
    <t>Dagur Örn Antonsson</t>
  </si>
  <si>
    <t>190109-2670</t>
  </si>
  <si>
    <t>Elín Þóra Elíasdóttir</t>
  </si>
  <si>
    <t>070692-2449</t>
  </si>
  <si>
    <t>Snjólaug Jóhannsdóttir</t>
  </si>
  <si>
    <t>131187-2469</t>
  </si>
  <si>
    <t>Sigrún Einarsdóttir</t>
  </si>
  <si>
    <t>201284-8139</t>
  </si>
  <si>
    <t>María Ólafsdóttir</t>
  </si>
  <si>
    <t>170596-2699</t>
  </si>
  <si>
    <t>Þórdís María Róbertsdóttir</t>
  </si>
  <si>
    <t>250107-2340</t>
  </si>
  <si>
    <t>Grímur Eliasen</t>
  </si>
  <si>
    <t>Brynjar Petersen</t>
  </si>
  <si>
    <t>Sonja Sigurðardóttir</t>
  </si>
  <si>
    <t>031210-2400</t>
  </si>
  <si>
    <t>060110-2710</t>
  </si>
  <si>
    <t>010510-3680</t>
  </si>
  <si>
    <t>Er útilokaður/útilokuð frá 2.deild</t>
  </si>
  <si>
    <t>Sebastían Amor Óskarsson</t>
  </si>
  <si>
    <t>140710-2610</t>
  </si>
  <si>
    <t>Mikael Bjarki Ómarsson</t>
  </si>
  <si>
    <t>281105-3020</t>
  </si>
  <si>
    <t>Arnar Þór Björnsson</t>
  </si>
  <si>
    <t>050388-2129</t>
  </si>
  <si>
    <t>Meistara-mót BH 2023</t>
  </si>
  <si>
    <t>Advait Vanarse</t>
  </si>
  <si>
    <t>100896-5169</t>
  </si>
  <si>
    <t>Angela Líf Kuforji</t>
  </si>
  <si>
    <t>040108-2540</t>
  </si>
  <si>
    <t>Snædís Sól Ingimundardóttir</t>
  </si>
  <si>
    <t>230307-2290</t>
  </si>
  <si>
    <t>Sigurgeir Haukur Ólafsson</t>
  </si>
  <si>
    <t>140884-3169</t>
  </si>
  <si>
    <t>Kjartan Drafnarson</t>
  </si>
  <si>
    <t>220673-4649</t>
  </si>
  <si>
    <t>Gylfi Óskarsson</t>
  </si>
  <si>
    <t>120661-7019</t>
  </si>
  <si>
    <t>Helgi Sigurgeirsson</t>
  </si>
  <si>
    <t>240309-2380</t>
  </si>
  <si>
    <t>Yulia Zhatkina</t>
  </si>
  <si>
    <t>Meistara-mót TBR 2024</t>
  </si>
  <si>
    <t>Meistara- mót TBR 2024</t>
  </si>
  <si>
    <t>Viktor Þórir Ström</t>
  </si>
  <si>
    <t>181075-4309</t>
  </si>
  <si>
    <t xml:space="preserve"> Meistara- mót TBR 2024</t>
  </si>
  <si>
    <t>Óskarsmót KR 2024</t>
  </si>
  <si>
    <t>Óskars-mót KR 2024</t>
  </si>
  <si>
    <t>Sunna María Ingólfsdóttir</t>
  </si>
  <si>
    <t>290810-2050</t>
  </si>
  <si>
    <t>Reykjavíkur mót 2024</t>
  </si>
  <si>
    <t>Reykja-víkur mót 2024</t>
  </si>
  <si>
    <t>Ívar Gunnarsson</t>
  </si>
  <si>
    <t>010795-3039</t>
  </si>
  <si>
    <t>Jóhannes Orri Ólafsson</t>
  </si>
  <si>
    <t>080799-2259</t>
  </si>
  <si>
    <t>Tómas Björn Guðmundsson</t>
  </si>
  <si>
    <t>120288-2299</t>
  </si>
  <si>
    <t>Sigurður Már Harðarson</t>
  </si>
  <si>
    <t>070569-2999</t>
  </si>
  <si>
    <t>Lúðvík Kemp</t>
  </si>
  <si>
    <t>050710-2620</t>
  </si>
  <si>
    <t>Daði Freyr Einarsson</t>
  </si>
  <si>
    <t>021281-4849</t>
  </si>
  <si>
    <t>Gunnar Geir Pétursson</t>
  </si>
  <si>
    <t>180481-5679</t>
  </si>
  <si>
    <t>Elvar Jóhann Sigurðsson</t>
  </si>
  <si>
    <t>180196-3159</t>
  </si>
  <si>
    <t>Hákon Kemp</t>
  </si>
  <si>
    <t>050710-2890</t>
  </si>
  <si>
    <t>Meistaramót Ísl. 2024</t>
  </si>
  <si>
    <t>Auðun F. Ingvarsson</t>
  </si>
  <si>
    <t>Meistara-mót Ísl. 2024</t>
  </si>
  <si>
    <t>Margrét Nilsdóttir</t>
  </si>
  <si>
    <t>Aðalheiður Pálsdóttir</t>
  </si>
  <si>
    <t>181274-5149</t>
  </si>
  <si>
    <t>Guðjón Ingi Guðmundsson</t>
  </si>
  <si>
    <t>240578-4339</t>
  </si>
  <si>
    <t>Alexandra Ýr Stefánsdóttir</t>
  </si>
  <si>
    <t>300695-3459</t>
  </si>
  <si>
    <t>Einliðal.mót TBR 2024</t>
  </si>
  <si>
    <t>Meistaramót UMFA 2024</t>
  </si>
  <si>
    <t>Erik Valur Kjartansson</t>
  </si>
  <si>
    <t>020211-3260</t>
  </si>
  <si>
    <t>Baldur Samir Hasan</t>
  </si>
  <si>
    <t>200610-3850</t>
  </si>
  <si>
    <t>Emil Víkingur Friðriksson</t>
  </si>
  <si>
    <t>121011-3440</t>
  </si>
  <si>
    <t>Fayiz Khan</t>
  </si>
  <si>
    <t>020311-3550</t>
  </si>
  <si>
    <t>Meistara-mót UMFA 2024</t>
  </si>
  <si>
    <t>Srinik Naik</t>
  </si>
  <si>
    <t>210401-3930</t>
  </si>
  <si>
    <t>Leiknir</t>
  </si>
  <si>
    <t>Anna María Björnsdóttir</t>
  </si>
  <si>
    <t>171073-4569</t>
  </si>
  <si>
    <t>TBR Opið 2024</t>
  </si>
  <si>
    <t>Bergur Már Guðmundsson</t>
  </si>
  <si>
    <t>Umf Katla</t>
  </si>
  <si>
    <t>150402-3280</t>
  </si>
  <si>
    <t>Hamsa Arnedo Moreno</t>
  </si>
  <si>
    <t>061085-4089</t>
  </si>
  <si>
    <t>Óðinn Gíslason</t>
  </si>
  <si>
    <t>300582-5679</t>
  </si>
  <si>
    <t>Gunnar Sveinn Gíslason</t>
  </si>
  <si>
    <t>300491-2009</t>
  </si>
  <si>
    <t>Pálmi Kristjánsson</t>
  </si>
  <si>
    <t>051083-3189</t>
  </si>
  <si>
    <t>Delfin Dimailig</t>
  </si>
  <si>
    <t>241284-3019</t>
  </si>
  <si>
    <t>Sorasak Jiamahasub</t>
  </si>
  <si>
    <t>210782-2579</t>
  </si>
  <si>
    <t>Meistara- mót ÍA 2024</t>
  </si>
  <si>
    <t>Viktor Freyr Ólafsson</t>
  </si>
  <si>
    <t>100507-3070</t>
  </si>
  <si>
    <t>Jökull Guðjónsson</t>
  </si>
  <si>
    <t>181084-2949</t>
  </si>
  <si>
    <t>Davíð Logi Heiðarsson</t>
  </si>
  <si>
    <t>191207-3860</t>
  </si>
  <si>
    <t>Birgir Viktor Kristinsson</t>
  </si>
  <si>
    <t>240410-3890</t>
  </si>
  <si>
    <t>Arnar Freyr Brynjólfsson</t>
  </si>
  <si>
    <t>290105-3310</t>
  </si>
  <si>
    <t>Laima Linares Hurtado</t>
  </si>
  <si>
    <t>140484-4829</t>
  </si>
  <si>
    <t>Friðrik Arelíusson</t>
  </si>
  <si>
    <t>290775-5589</t>
  </si>
  <si>
    <t>Ísak Steingrímsson</t>
  </si>
  <si>
    <t>090193-2609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</si>
</sst>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charset val="1"/>
    </font>
    <font>
      <sz val="11"/>
      <color rgb="FF000000"/>
      <name val="Arial"/>
      <family val="2"/>
      <charset val="1"/>
    </font>
    <font>
      <b/>
      <sz val="11"/>
      <color rgb="FF000000"/>
      <name val="Calibri"/>
      <family val="2"/>
      <charset val="1"/>
    </font>
    <font>
      <b/>
      <sz val="10"/>
      <name val="Calibri"/>
      <family val="2"/>
      <charset val="1"/>
    </font>
    <font>
      <sz val="10"/>
      <name val="Calibri"/>
      <family val="2"/>
      <charset val="1"/>
    </font>
    <font>
      <sz val="11"/>
      <color rgb="FFE7E6E6"/>
      <name val="Arial"/>
      <family val="2"/>
      <charset val="1"/>
    </font>
    <font>
      <b/>
      <sz val="11"/>
      <name val="Arial"/>
      <family val="2"/>
      <charset val="1"/>
    </font>
    <font>
      <b/>
      <sz val="11"/>
      <color rgb="FF000000"/>
      <name val="Arial"/>
      <family val="2"/>
      <charset val="1"/>
    </font>
    <font>
      <sz val="11"/>
      <color rgb="FFA6A6A6"/>
      <name val="Arial"/>
      <family val="2"/>
      <charset val="1"/>
    </font>
    <font>
      <sz val="11"/>
      <name val="Arial"/>
      <family val="2"/>
      <charset val="1"/>
    </font>
    <font>
      <b/>
      <sz val="10"/>
      <name val="Arial"/>
      <family val="2"/>
      <charset val="1"/>
    </font>
    <font>
      <b/>
      <sz val="24"/>
      <name val="Arial"/>
      <family val="2"/>
      <charset val="1"/>
    </font>
    <font>
      <b/>
      <sz val="16"/>
      <color rgb="FF000000"/>
      <name val="Calibri"/>
      <family val="2"/>
      <charset val="1"/>
    </font>
    <font>
      <b/>
      <sz val="16"/>
      <name val="Calibri"/>
      <family val="2"/>
      <charset val="1"/>
    </font>
    <font>
      <sz val="16"/>
      <color rgb="FF000000"/>
      <name val="Calibri"/>
      <family val="2"/>
      <charset val="1"/>
    </font>
    <font>
      <sz val="16"/>
      <name val="Calibri"/>
      <family val="2"/>
      <charset val="1"/>
    </font>
    <font>
      <sz val="11"/>
      <name val="Calibri"/>
      <family val="2"/>
      <charset val="1"/>
    </font>
    <font>
      <b/>
      <sz val="11"/>
      <color rgb="FF000000"/>
      <name val="Arial"/>
      <family val="2"/>
    </font>
    <font>
      <b/>
      <sz val="16"/>
      <color rgb="FF000000"/>
      <name val="Calibri"/>
      <family val="2"/>
    </font>
    <font>
      <b/>
      <sz val="11"/>
      <color rgb="FF000000"/>
      <name val="Calibri"/>
      <family val="2"/>
    </font>
    <font>
      <sz val="16"/>
      <color rgb="FF000000"/>
      <name val="Calibri"/>
      <family val="2"/>
    </font>
  </fonts>
  <fills count="7">
    <fill>
      <patternFill patternType="none"/>
    </fill>
    <fill>
      <patternFill patternType="gray125"/>
    </fill>
    <fill>
      <patternFill patternType="solid">
        <fgColor rgb="FFFFFFFF"/>
        <bgColor rgb="FFE7E6E6"/>
      </patternFill>
    </fill>
    <fill>
      <patternFill patternType="solid">
        <fgColor rgb="FFD9D9D9"/>
        <bgColor rgb="FFE7E6E6"/>
      </patternFill>
    </fill>
    <fill>
      <patternFill patternType="solid">
        <fgColor rgb="FFFFFF00"/>
        <bgColor rgb="FFFFFF00"/>
      </patternFill>
    </fill>
    <fill>
      <patternFill patternType="solid">
        <fgColor rgb="FFCCFFCC"/>
        <bgColor rgb="FFCCFFFF"/>
      </patternFill>
    </fill>
    <fill>
      <patternFill patternType="solid">
        <fgColor theme="0"/>
        <bgColor rgb="FFE7E6E6"/>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s>
  <cellStyleXfs count="2">
    <xf numFmtId="0" fontId="0" fillId="0" borderId="0"/>
    <xf numFmtId="0" fontId="1" fillId="0" borderId="0"/>
  </cellStyleXfs>
  <cellXfs count="89">
    <xf numFmtId="0" fontId="0" fillId="0" borderId="0" xfId="0"/>
    <xf numFmtId="0" fontId="6" fillId="0" borderId="4" xfId="0" applyFont="1" applyBorder="1" applyAlignment="1">
      <alignment horizontal="center" vertical="center"/>
    </xf>
    <xf numFmtId="0" fontId="3" fillId="2" borderId="1" xfId="0" applyFont="1" applyFill="1" applyBorder="1" applyAlignment="1">
      <alignment horizontal="center"/>
    </xf>
    <xf numFmtId="0" fontId="2" fillId="0" borderId="0" xfId="0" applyFont="1"/>
    <xf numFmtId="0" fontId="3" fillId="2" borderId="1" xfId="0" applyFont="1" applyFill="1" applyBorder="1"/>
    <xf numFmtId="0" fontId="4" fillId="2" borderId="1" xfId="0" applyFont="1" applyFill="1" applyBorder="1" applyAlignment="1">
      <alignment horizontal="center"/>
    </xf>
    <xf numFmtId="14" fontId="4" fillId="2" borderId="1" xfId="0" applyNumberFormat="1" applyFont="1" applyFill="1" applyBorder="1" applyAlignment="1">
      <alignment horizontal="center"/>
    </xf>
    <xf numFmtId="0" fontId="4" fillId="2" borderId="1" xfId="0" applyFont="1" applyFill="1" applyBorder="1"/>
    <xf numFmtId="0" fontId="1" fillId="0" borderId="0" xfId="0" applyFont="1"/>
    <xf numFmtId="0" fontId="5" fillId="0" borderId="0" xfId="0" applyFont="1"/>
    <xf numFmtId="0" fontId="6" fillId="0" borderId="0" xfId="0" applyFont="1" applyAlignment="1">
      <alignment horizontal="center" vertical="center"/>
    </xf>
    <xf numFmtId="0" fontId="7" fillId="0" borderId="0" xfId="0" applyFont="1"/>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xf>
    <xf numFmtId="0" fontId="8" fillId="0" borderId="0" xfId="0" applyFont="1"/>
    <xf numFmtId="0" fontId="9" fillId="0" borderId="0" xfId="0" applyFont="1" applyAlignment="1">
      <alignment horizontal="left" vertical="center"/>
    </xf>
    <xf numFmtId="0" fontId="9" fillId="0" borderId="0" xfId="0" applyFont="1" applyAlignment="1">
      <alignment horizontal="center" vertical="center"/>
    </xf>
    <xf numFmtId="0" fontId="1" fillId="0" borderId="0" xfId="1" applyAlignment="1">
      <alignment horizontal="left" vertical="center"/>
    </xf>
    <xf numFmtId="0" fontId="1" fillId="0" borderId="0" xfId="1" applyAlignment="1">
      <alignment horizontal="center"/>
    </xf>
    <xf numFmtId="0" fontId="1" fillId="0" borderId="0" xfId="1" applyAlignment="1">
      <alignment horizontal="center" vertical="center"/>
    </xf>
    <xf numFmtId="0" fontId="1" fillId="0" borderId="0" xfId="0" applyFont="1" applyAlignment="1">
      <alignment vertical="center"/>
    </xf>
    <xf numFmtId="0" fontId="9" fillId="0" borderId="0" xfId="0" applyFont="1" applyAlignment="1">
      <alignment horizontal="left"/>
    </xf>
    <xf numFmtId="0" fontId="9" fillId="0" borderId="0" xfId="0" applyFont="1" applyAlignment="1">
      <alignment horizont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6" fillId="0" borderId="5"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0" borderId="6" xfId="0" applyFont="1"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0" fillId="2" borderId="0" xfId="0" applyFill="1"/>
    <xf numFmtId="0" fontId="0" fillId="0" borderId="0" xfId="0" applyAlignment="1">
      <alignment horizontal="center"/>
    </xf>
    <xf numFmtId="0" fontId="12" fillId="0" borderId="7" xfId="0" applyFont="1" applyBorder="1" applyAlignment="1">
      <alignment horizontal="center"/>
    </xf>
    <xf numFmtId="0" fontId="13" fillId="0" borderId="7" xfId="0" applyFont="1" applyBorder="1" applyAlignment="1">
      <alignment horizontal="center" shrinkToFit="1"/>
    </xf>
    <xf numFmtId="0" fontId="13" fillId="0" borderId="7" xfId="0" applyFont="1" applyBorder="1" applyAlignment="1">
      <alignment horizontal="center" wrapText="1" shrinkToFit="1"/>
    </xf>
    <xf numFmtId="0" fontId="13" fillId="5" borderId="7" xfId="0" applyFont="1" applyFill="1" applyBorder="1" applyAlignment="1">
      <alignment horizontal="center" wrapText="1" shrinkToFit="1"/>
    </xf>
    <xf numFmtId="0" fontId="13" fillId="4" borderId="8" xfId="0" applyFont="1" applyFill="1" applyBorder="1" applyAlignment="1">
      <alignment horizontal="center" wrapText="1" shrinkToFit="1"/>
    </xf>
    <xf numFmtId="0" fontId="13" fillId="4" borderId="9" xfId="0" applyFont="1" applyFill="1" applyBorder="1" applyAlignment="1">
      <alignment horizontal="center" wrapText="1" shrinkToFit="1"/>
    </xf>
    <xf numFmtId="0" fontId="13" fillId="4" borderId="10" xfId="0" applyFont="1" applyFill="1" applyBorder="1" applyAlignment="1">
      <alignment horizontal="center" wrapText="1" shrinkToFit="1"/>
    </xf>
    <xf numFmtId="0" fontId="13" fillId="4" borderId="11" xfId="0" applyFont="1" applyFill="1" applyBorder="1" applyAlignment="1">
      <alignment horizontal="center" wrapText="1" shrinkToFit="1"/>
    </xf>
    <xf numFmtId="0" fontId="14" fillId="0" borderId="2" xfId="0" applyFont="1" applyBorder="1" applyAlignment="1">
      <alignment horizontal="center"/>
    </xf>
    <xf numFmtId="0" fontId="12" fillId="0" borderId="2" xfId="0" applyFont="1" applyBorder="1"/>
    <xf numFmtId="0" fontId="14" fillId="0" borderId="2" xfId="0" applyFont="1" applyBorder="1" applyAlignment="1">
      <alignment horizontal="center" vertical="center"/>
    </xf>
    <xf numFmtId="0" fontId="14" fillId="0" borderId="1" xfId="0" applyFont="1" applyBorder="1" applyAlignment="1">
      <alignment horizontal="center"/>
    </xf>
    <xf numFmtId="0" fontId="12" fillId="0" borderId="1" xfId="0" applyFont="1" applyBorder="1"/>
    <xf numFmtId="0" fontId="14" fillId="0" borderId="1" xfId="0" applyFont="1" applyBorder="1" applyAlignment="1">
      <alignment horizontal="center" vertical="center"/>
    </xf>
    <xf numFmtId="0" fontId="14" fillId="0" borderId="12" xfId="0" applyFont="1" applyBorder="1" applyAlignment="1">
      <alignment horizontal="center"/>
    </xf>
    <xf numFmtId="0" fontId="12" fillId="0" borderId="12" xfId="0" applyFont="1" applyBorder="1"/>
    <xf numFmtId="0" fontId="14" fillId="0" borderId="12" xfId="0" applyFont="1" applyBorder="1" applyAlignment="1">
      <alignment horizontal="center" vertical="center"/>
    </xf>
    <xf numFmtId="0" fontId="14" fillId="0" borderId="2" xfId="0" applyFont="1" applyBorder="1"/>
    <xf numFmtId="0" fontId="2" fillId="0" borderId="0" xfId="0" applyFont="1" applyAlignment="1">
      <alignment horizontal="center"/>
    </xf>
    <xf numFmtId="0" fontId="14" fillId="0" borderId="1" xfId="0" applyFont="1" applyBorder="1"/>
    <xf numFmtId="0" fontId="14" fillId="0" borderId="12" xfId="0" applyFont="1" applyBorder="1"/>
    <xf numFmtId="0" fontId="16" fillId="2" borderId="0" xfId="0" applyFont="1" applyFill="1"/>
    <xf numFmtId="0" fontId="14" fillId="0" borderId="9" xfId="0" applyFont="1" applyBorder="1" applyAlignment="1">
      <alignment horizontal="center"/>
    </xf>
    <xf numFmtId="0" fontId="14" fillId="0" borderId="0" xfId="0" applyFont="1"/>
    <xf numFmtId="0" fontId="14" fillId="6" borderId="1" xfId="0" applyFont="1" applyFill="1" applyBorder="1" applyAlignment="1">
      <alignment horizontal="center"/>
    </xf>
    <xf numFmtId="0" fontId="15" fillId="6" borderId="1" xfId="0" applyFont="1" applyFill="1" applyBorder="1" applyAlignment="1">
      <alignment horizontal="center"/>
    </xf>
    <xf numFmtId="0" fontId="14" fillId="6" borderId="12" xfId="0" applyFont="1" applyFill="1" applyBorder="1" applyAlignment="1">
      <alignment horizontal="center"/>
    </xf>
    <xf numFmtId="0" fontId="14" fillId="6" borderId="2" xfId="0" applyFont="1" applyFill="1" applyBorder="1" applyAlignment="1">
      <alignment horizontal="center"/>
    </xf>
    <xf numFmtId="0" fontId="14" fillId="6" borderId="9" xfId="0" applyFont="1" applyFill="1" applyBorder="1" applyAlignment="1">
      <alignment horizontal="center"/>
    </xf>
    <xf numFmtId="0" fontId="17" fillId="0" borderId="0" xfId="0" applyFont="1"/>
    <xf numFmtId="0" fontId="18" fillId="0" borderId="1" xfId="0" applyFont="1" applyBorder="1"/>
    <xf numFmtId="0" fontId="19" fillId="0" borderId="0" xfId="0" applyFont="1"/>
    <xf numFmtId="0" fontId="15" fillId="6" borderId="12" xfId="0" applyFont="1" applyFill="1" applyBorder="1" applyAlignment="1">
      <alignment horizontal="center"/>
    </xf>
    <xf numFmtId="0" fontId="15" fillId="6" borderId="9" xfId="0" applyFont="1" applyFill="1" applyBorder="1" applyAlignment="1">
      <alignment horizontal="center"/>
    </xf>
    <xf numFmtId="0" fontId="15" fillId="6" borderId="2" xfId="0" applyFont="1" applyFill="1" applyBorder="1" applyAlignment="1">
      <alignment horizontal="center"/>
    </xf>
    <xf numFmtId="0" fontId="20" fillId="0" borderId="1" xfId="0" applyFont="1" applyBorder="1"/>
    <xf numFmtId="0" fontId="0" fillId="6" borderId="0" xfId="0" applyFill="1"/>
    <xf numFmtId="0" fontId="20" fillId="0" borderId="1" xfId="0" applyFont="1" applyBorder="1" applyAlignment="1">
      <alignment horizontal="center"/>
    </xf>
    <xf numFmtId="0" fontId="20" fillId="0" borderId="2" xfId="0" applyFont="1" applyBorder="1" applyAlignment="1">
      <alignment horizontal="center"/>
    </xf>
    <xf numFmtId="0" fontId="20" fillId="0" borderId="1" xfId="0" applyFont="1" applyBorder="1" applyAlignment="1">
      <alignment horizontal="center" vertical="center"/>
    </xf>
    <xf numFmtId="0" fontId="20" fillId="6" borderId="1" xfId="0" applyFont="1" applyFill="1" applyBorder="1" applyAlignment="1">
      <alignment horizontal="center"/>
    </xf>
    <xf numFmtId="0" fontId="18" fillId="0" borderId="12" xfId="0" applyFont="1" applyBorder="1"/>
    <xf numFmtId="0" fontId="18" fillId="0" borderId="9" xfId="0" applyFont="1" applyBorder="1"/>
    <xf numFmtId="0" fontId="20" fillId="0" borderId="12" xfId="0" applyFont="1" applyBorder="1"/>
    <xf numFmtId="0" fontId="20" fillId="0" borderId="2" xfId="0" applyFont="1" applyBorder="1"/>
    <xf numFmtId="0" fontId="3" fillId="2" borderId="1" xfId="0" applyFont="1" applyFill="1" applyBorder="1" applyAlignment="1">
      <alignment horizontal="center"/>
    </xf>
    <xf numFmtId="14" fontId="4" fillId="2" borderId="1" xfId="0" applyNumberFormat="1" applyFont="1" applyFill="1" applyBorder="1" applyAlignment="1">
      <alignment horizontal="left"/>
    </xf>
    <xf numFmtId="0" fontId="0" fillId="0" borderId="0" xfId="0"/>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11" fillId="4" borderId="7" xfId="0" applyFont="1" applyFill="1" applyBorder="1" applyAlignment="1">
      <alignment horizontal="center"/>
    </xf>
    <xf numFmtId="0" fontId="20" fillId="0" borderId="12" xfId="0" applyFont="1" applyBorder="1" applyAlignment="1">
      <alignment horizontal="center"/>
    </xf>
    <xf numFmtId="0" fontId="18" fillId="0" borderId="2" xfId="0" applyFont="1" applyBorder="1"/>
  </cellXfs>
  <cellStyles count="2">
    <cellStyle name="Normal" xfId="0" builtinId="0"/>
    <cellStyle name="Normal 2" xfId="1" xr:uid="{00000000-0005-0000-0000-000006000000}"/>
  </cellStyles>
  <dxfs count="3">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7E6E6"/>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466560</xdr:colOff>
      <xdr:row>28</xdr:row>
      <xdr:rowOff>66600</xdr:rowOff>
    </xdr:from>
    <xdr:to>
      <xdr:col>14</xdr:col>
      <xdr:colOff>561240</xdr:colOff>
      <xdr:row>35</xdr:row>
      <xdr:rowOff>113760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r="1370" b="71157"/>
        <a:stretch/>
      </xdr:blipFill>
      <xdr:spPr>
        <a:xfrm>
          <a:off x="5970240" y="5133960"/>
          <a:ext cx="3152160" cy="1314000"/>
        </a:xfrm>
        <a:prstGeom prst="rect">
          <a:avLst/>
        </a:prstGeom>
        <a:ln w="0">
          <a:noFill/>
        </a:ln>
      </xdr:spPr>
    </xdr:pic>
    <xdr:clientData/>
  </xdr:twoCellAnchor>
  <xdr:twoCellAnchor editAs="oneCell">
    <xdr:from>
      <xdr:col>11</xdr:col>
      <xdr:colOff>95400</xdr:colOff>
      <xdr:row>38</xdr:row>
      <xdr:rowOff>57240</xdr:rowOff>
    </xdr:from>
    <xdr:to>
      <xdr:col>15</xdr:col>
      <xdr:colOff>200160</xdr:colOff>
      <xdr:row>61</xdr:row>
      <xdr:rowOff>720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6822000" y="6934320"/>
          <a:ext cx="2550600" cy="4105800"/>
        </a:xfrm>
        <a:prstGeom prst="rect">
          <a:avLst/>
        </a:prstGeom>
        <a:ln w="0">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47"/>
  <sheetViews>
    <sheetView zoomScaleNormal="100" workbookViewId="0">
      <selection activeCell="B14" sqref="B14"/>
    </sheetView>
  </sheetViews>
  <sheetFormatPr defaultColWidth="8.54296875" defaultRowHeight="14.5" x14ac:dyDescent="0.35"/>
  <cols>
    <col min="16" max="16" width="9.81640625" customWidth="1"/>
    <col min="22" max="22" width="24.81640625" customWidth="1"/>
  </cols>
  <sheetData>
    <row r="2" spans="1:22" x14ac:dyDescent="0.35">
      <c r="A2" s="3" t="s">
        <v>0</v>
      </c>
    </row>
    <row r="3" spans="1:22" x14ac:dyDescent="0.35">
      <c r="A3" t="s">
        <v>1</v>
      </c>
      <c r="O3" s="2" t="s">
        <v>2</v>
      </c>
      <c r="P3" s="2" t="s">
        <v>3</v>
      </c>
      <c r="Q3" s="81" t="s">
        <v>4</v>
      </c>
      <c r="R3" s="81"/>
      <c r="S3" s="81"/>
      <c r="T3" s="81"/>
      <c r="U3" s="81"/>
      <c r="V3" s="4" t="s">
        <v>5</v>
      </c>
    </row>
    <row r="4" spans="1:22" x14ac:dyDescent="0.35">
      <c r="A4" t="s">
        <v>6</v>
      </c>
      <c r="O4" s="5">
        <v>1</v>
      </c>
      <c r="P4" s="6">
        <v>44548</v>
      </c>
      <c r="Q4" s="82" t="s">
        <v>7</v>
      </c>
      <c r="R4" s="82"/>
      <c r="S4" s="82"/>
      <c r="T4" s="82"/>
      <c r="U4" s="82"/>
      <c r="V4" s="7" t="s">
        <v>8</v>
      </c>
    </row>
    <row r="5" spans="1:22" x14ac:dyDescent="0.35">
      <c r="Q5" s="83"/>
      <c r="R5" s="83"/>
      <c r="S5" s="83"/>
      <c r="T5" s="83"/>
      <c r="U5" s="83"/>
    </row>
    <row r="6" spans="1:22" x14ac:dyDescent="0.35">
      <c r="A6" s="3" t="s">
        <v>9</v>
      </c>
      <c r="Q6" s="83"/>
      <c r="R6" s="83"/>
      <c r="S6" s="83"/>
      <c r="T6" s="83"/>
      <c r="U6" s="83"/>
    </row>
    <row r="7" spans="1:22" x14ac:dyDescent="0.35">
      <c r="A7" t="s">
        <v>10</v>
      </c>
      <c r="Q7" s="83"/>
      <c r="R7" s="83"/>
      <c r="S7" s="83"/>
      <c r="T7" s="83"/>
      <c r="U7" s="83"/>
    </row>
    <row r="8" spans="1:22" x14ac:dyDescent="0.35">
      <c r="A8" t="s">
        <v>11</v>
      </c>
      <c r="Q8" s="83"/>
      <c r="R8" s="83"/>
      <c r="S8" s="83"/>
      <c r="T8" s="83"/>
      <c r="U8" s="83"/>
    </row>
    <row r="9" spans="1:22" x14ac:dyDescent="0.35">
      <c r="A9" t="s">
        <v>12</v>
      </c>
      <c r="Q9" s="83"/>
      <c r="R9" s="83"/>
      <c r="S9" s="83"/>
      <c r="T9" s="83"/>
      <c r="U9" s="83"/>
    </row>
    <row r="10" spans="1:22" x14ac:dyDescent="0.35">
      <c r="A10" t="s">
        <v>13</v>
      </c>
      <c r="Q10" s="83"/>
      <c r="R10" s="83"/>
      <c r="S10" s="83"/>
      <c r="T10" s="83"/>
      <c r="U10" s="83"/>
    </row>
    <row r="11" spans="1:22" x14ac:dyDescent="0.35">
      <c r="A11" t="s">
        <v>14</v>
      </c>
    </row>
    <row r="13" spans="1:22" x14ac:dyDescent="0.35">
      <c r="A13" s="3" t="s">
        <v>15</v>
      </c>
      <c r="Q13" s="83"/>
      <c r="R13" s="83"/>
      <c r="S13" s="83"/>
      <c r="T13" s="83"/>
      <c r="U13" s="83"/>
    </row>
    <row r="14" spans="1:22" x14ac:dyDescent="0.35">
      <c r="A14" t="s">
        <v>16</v>
      </c>
      <c r="Q14" s="83"/>
      <c r="R14" s="83"/>
      <c r="S14" s="83"/>
      <c r="T14" s="83"/>
      <c r="U14" s="83"/>
    </row>
    <row r="15" spans="1:22" x14ac:dyDescent="0.35">
      <c r="A15" t="s">
        <v>17</v>
      </c>
      <c r="Q15" s="83"/>
      <c r="R15" s="83"/>
      <c r="S15" s="83"/>
      <c r="T15" s="83"/>
      <c r="U15" s="83"/>
    </row>
    <row r="16" spans="1:22" x14ac:dyDescent="0.35">
      <c r="A16" t="s">
        <v>18</v>
      </c>
      <c r="Q16" s="83"/>
      <c r="R16" s="83"/>
      <c r="S16" s="83"/>
      <c r="T16" s="83"/>
      <c r="U16" s="83"/>
    </row>
    <row r="17" spans="1:21" x14ac:dyDescent="0.35">
      <c r="A17" t="s">
        <v>19</v>
      </c>
      <c r="Q17" s="83"/>
      <c r="R17" s="83"/>
      <c r="S17" s="83"/>
      <c r="T17" s="83"/>
      <c r="U17" s="83"/>
    </row>
    <row r="19" spans="1:21" x14ac:dyDescent="0.35">
      <c r="A19" s="3" t="s">
        <v>20</v>
      </c>
    </row>
    <row r="20" spans="1:21" x14ac:dyDescent="0.35">
      <c r="A20" t="s">
        <v>21</v>
      </c>
    </row>
    <row r="21" spans="1:21" x14ac:dyDescent="0.35">
      <c r="A21" t="s">
        <v>22</v>
      </c>
    </row>
    <row r="22" spans="1:21" x14ac:dyDescent="0.35">
      <c r="A22" t="s">
        <v>23</v>
      </c>
    </row>
    <row r="23" spans="1:21" x14ac:dyDescent="0.35">
      <c r="A23" t="s">
        <v>24</v>
      </c>
    </row>
    <row r="24" spans="1:21" x14ac:dyDescent="0.35">
      <c r="A24" t="s">
        <v>25</v>
      </c>
    </row>
    <row r="25" spans="1:21" x14ac:dyDescent="0.35">
      <c r="A25" t="s">
        <v>26</v>
      </c>
    </row>
    <row r="27" spans="1:21" x14ac:dyDescent="0.35">
      <c r="A27" t="s">
        <v>27</v>
      </c>
    </row>
    <row r="28" spans="1:21" x14ac:dyDescent="0.35">
      <c r="A28" t="s">
        <v>28</v>
      </c>
    </row>
    <row r="29" spans="1:21" x14ac:dyDescent="0.35">
      <c r="A29" t="s">
        <v>29</v>
      </c>
    </row>
    <row r="30" spans="1:21" x14ac:dyDescent="0.35">
      <c r="A30" t="s">
        <v>30</v>
      </c>
    </row>
    <row r="31" spans="1:21" x14ac:dyDescent="0.35">
      <c r="A31" t="s">
        <v>31</v>
      </c>
    </row>
    <row r="32" spans="1:21" x14ac:dyDescent="0.35">
      <c r="A32" t="s">
        <v>32</v>
      </c>
    </row>
    <row r="33" spans="1:1" x14ac:dyDescent="0.35">
      <c r="A33" t="s">
        <v>33</v>
      </c>
    </row>
    <row r="35" spans="1:1" x14ac:dyDescent="0.35">
      <c r="A35" t="s">
        <v>34</v>
      </c>
    </row>
    <row r="37" spans="1:1" x14ac:dyDescent="0.35">
      <c r="A37" s="3" t="s">
        <v>35</v>
      </c>
    </row>
    <row r="38" spans="1:1" x14ac:dyDescent="0.35">
      <c r="A38" t="s">
        <v>36</v>
      </c>
    </row>
    <row r="39" spans="1:1" x14ac:dyDescent="0.35">
      <c r="A39" t="s">
        <v>37</v>
      </c>
    </row>
    <row r="40" spans="1:1" x14ac:dyDescent="0.35">
      <c r="A40" t="s">
        <v>38</v>
      </c>
    </row>
    <row r="41" spans="1:1" x14ac:dyDescent="0.35">
      <c r="A41" t="s">
        <v>39</v>
      </c>
    </row>
    <row r="42" spans="1:1" x14ac:dyDescent="0.35">
      <c r="A42" t="s">
        <v>40</v>
      </c>
    </row>
    <row r="43" spans="1:1" x14ac:dyDescent="0.35">
      <c r="A43" t="s">
        <v>41</v>
      </c>
    </row>
    <row r="45" spans="1:1" x14ac:dyDescent="0.35">
      <c r="A45" s="3" t="s">
        <v>42</v>
      </c>
    </row>
    <row r="46" spans="1:1" x14ac:dyDescent="0.35">
      <c r="A46" t="s">
        <v>43</v>
      </c>
    </row>
    <row r="47" spans="1:1" x14ac:dyDescent="0.35">
      <c r="A47" t="s">
        <v>44</v>
      </c>
    </row>
  </sheetData>
  <mergeCells count="13">
    <mergeCell ref="Q15:U15"/>
    <mergeCell ref="Q16:U16"/>
    <mergeCell ref="Q17:U17"/>
    <mergeCell ref="Q8:U8"/>
    <mergeCell ref="Q9:U9"/>
    <mergeCell ref="Q10:U10"/>
    <mergeCell ref="Q13:U13"/>
    <mergeCell ref="Q14:U14"/>
    <mergeCell ref="Q3:U3"/>
    <mergeCell ref="Q4:U4"/>
    <mergeCell ref="Q5:U5"/>
    <mergeCell ref="Q6:U6"/>
    <mergeCell ref="Q7:U7"/>
  </mergeCells>
  <pageMargins left="0.7" right="0.7" top="0.75" bottom="0.75"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56"/>
  <sheetViews>
    <sheetView topLeftCell="A145" zoomScale="84" zoomScaleNormal="84" workbookViewId="0">
      <selection activeCell="F171" sqref="F171"/>
    </sheetView>
  </sheetViews>
  <sheetFormatPr defaultColWidth="9.1796875" defaultRowHeight="14" x14ac:dyDescent="0.3"/>
  <cols>
    <col min="1" max="1" width="31.1796875" style="8" customWidth="1"/>
    <col min="2" max="2" width="30.81640625" style="8" customWidth="1"/>
    <col min="3" max="3" width="10.81640625" style="8" customWidth="1"/>
    <col min="4" max="4" width="9.1796875" style="8"/>
    <col min="5" max="5" width="34.54296875" style="8" bestFit="1" customWidth="1"/>
    <col min="6" max="6" width="15.54296875" style="8" customWidth="1"/>
    <col min="7" max="9" width="9.1796875" style="8"/>
    <col min="10" max="10" width="9.1796875" style="9"/>
    <col min="11" max="16384" width="9.1796875" style="8"/>
  </cols>
  <sheetData>
    <row r="1" spans="1:15" x14ac:dyDescent="0.3">
      <c r="A1" s="10" t="s">
        <v>45</v>
      </c>
      <c r="B1" s="10" t="s">
        <v>46</v>
      </c>
      <c r="C1" s="10" t="s">
        <v>47</v>
      </c>
      <c r="D1" s="10" t="s">
        <v>48</v>
      </c>
      <c r="E1" s="11" t="s">
        <v>671</v>
      </c>
      <c r="F1" s="10" t="s">
        <v>50</v>
      </c>
      <c r="G1" s="65" t="s">
        <v>624</v>
      </c>
      <c r="O1" s="8" t="s">
        <v>51</v>
      </c>
    </row>
    <row r="2" spans="1:15" x14ac:dyDescent="0.3">
      <c r="A2" s="12" t="s">
        <v>52</v>
      </c>
      <c r="B2" s="13" t="s">
        <v>621</v>
      </c>
      <c r="C2" s="13" t="s">
        <v>54</v>
      </c>
      <c r="D2" s="13" t="s">
        <v>55</v>
      </c>
      <c r="E2" s="8" t="s">
        <v>51</v>
      </c>
      <c r="F2" s="14">
        <v>2005</v>
      </c>
      <c r="G2" s="8" t="s">
        <v>53</v>
      </c>
      <c r="K2" s="15"/>
      <c r="L2" s="15"/>
      <c r="M2" s="15"/>
      <c r="N2" s="15"/>
      <c r="O2" s="8" t="s">
        <v>56</v>
      </c>
    </row>
    <row r="3" spans="1:15" x14ac:dyDescent="0.3">
      <c r="A3" s="12" t="s">
        <v>679</v>
      </c>
      <c r="B3" s="13" t="s">
        <v>680</v>
      </c>
      <c r="C3" s="13" t="s">
        <v>92</v>
      </c>
      <c r="D3" s="13" t="s">
        <v>55</v>
      </c>
      <c r="E3" s="8" t="s">
        <v>56</v>
      </c>
      <c r="F3" s="14">
        <v>1998</v>
      </c>
      <c r="G3" s="8" t="s">
        <v>58</v>
      </c>
      <c r="K3" s="15"/>
      <c r="L3" s="15"/>
      <c r="M3" s="15"/>
      <c r="N3" s="15"/>
    </row>
    <row r="4" spans="1:15" x14ac:dyDescent="0.3">
      <c r="A4" s="12" t="s">
        <v>727</v>
      </c>
      <c r="B4" s="13" t="s">
        <v>728</v>
      </c>
      <c r="C4" s="13" t="s">
        <v>59</v>
      </c>
      <c r="D4" s="13" t="s">
        <v>60</v>
      </c>
      <c r="E4" s="8" t="s">
        <v>56</v>
      </c>
      <c r="F4" s="14"/>
      <c r="K4" s="15"/>
      <c r="L4" s="15"/>
      <c r="M4" s="15"/>
      <c r="N4" s="15"/>
    </row>
    <row r="5" spans="1:15" x14ac:dyDescent="0.3">
      <c r="A5" s="12" t="s">
        <v>57</v>
      </c>
      <c r="B5" s="13" t="s">
        <v>622</v>
      </c>
      <c r="C5" s="13" t="s">
        <v>59</v>
      </c>
      <c r="D5" s="13" t="s">
        <v>60</v>
      </c>
      <c r="E5" s="8" t="s">
        <v>51</v>
      </c>
      <c r="F5" s="14">
        <v>1995</v>
      </c>
      <c r="G5" s="8" t="s">
        <v>62</v>
      </c>
      <c r="K5" s="15"/>
      <c r="L5" s="15"/>
      <c r="M5" s="15"/>
      <c r="N5" s="15"/>
    </row>
    <row r="6" spans="1:15" x14ac:dyDescent="0.3">
      <c r="A6" s="16" t="s">
        <v>61</v>
      </c>
      <c r="B6" s="13" t="s">
        <v>623</v>
      </c>
      <c r="C6" s="17" t="s">
        <v>63</v>
      </c>
      <c r="D6" s="17" t="s">
        <v>55</v>
      </c>
      <c r="E6" s="8" t="s">
        <v>56</v>
      </c>
      <c r="K6" s="15"/>
      <c r="L6" s="15"/>
      <c r="M6" s="15"/>
      <c r="N6" s="15"/>
    </row>
    <row r="7" spans="1:15" x14ac:dyDescent="0.3">
      <c r="A7" s="16" t="s">
        <v>731</v>
      </c>
      <c r="B7" s="13" t="s">
        <v>732</v>
      </c>
      <c r="C7" s="17" t="s">
        <v>92</v>
      </c>
      <c r="D7" s="17" t="s">
        <v>60</v>
      </c>
      <c r="E7" s="8" t="s">
        <v>56</v>
      </c>
      <c r="K7" s="15"/>
      <c r="L7" s="15"/>
      <c r="M7" s="15"/>
      <c r="N7" s="15"/>
    </row>
    <row r="8" spans="1:15" x14ac:dyDescent="0.3">
      <c r="A8" s="12" t="s">
        <v>64</v>
      </c>
      <c r="B8" s="14" t="s">
        <v>65</v>
      </c>
      <c r="C8" s="13" t="s">
        <v>63</v>
      </c>
      <c r="D8" s="13" t="s">
        <v>55</v>
      </c>
      <c r="E8" s="8" t="s">
        <v>56</v>
      </c>
      <c r="K8" s="15"/>
      <c r="L8" s="15"/>
      <c r="M8" s="15"/>
      <c r="N8" s="15"/>
    </row>
    <row r="9" spans="1:15" x14ac:dyDescent="0.3">
      <c r="A9" s="12" t="s">
        <v>66</v>
      </c>
      <c r="B9" s="14" t="s">
        <v>67</v>
      </c>
      <c r="C9" s="13" t="s">
        <v>54</v>
      </c>
      <c r="D9" s="13" t="s">
        <v>55</v>
      </c>
      <c r="E9" s="8" t="s">
        <v>56</v>
      </c>
      <c r="K9" s="15"/>
      <c r="L9" s="15"/>
      <c r="M9" s="15"/>
      <c r="N9" s="15"/>
    </row>
    <row r="10" spans="1:15" x14ac:dyDescent="0.3">
      <c r="A10" s="12" t="s">
        <v>68</v>
      </c>
      <c r="B10" s="14" t="s">
        <v>69</v>
      </c>
      <c r="C10" s="17" t="s">
        <v>59</v>
      </c>
      <c r="D10" s="17" t="s">
        <v>55</v>
      </c>
      <c r="E10" s="8" t="s">
        <v>56</v>
      </c>
      <c r="K10" s="15"/>
      <c r="L10" s="15"/>
      <c r="M10" s="15"/>
      <c r="N10" s="15"/>
    </row>
    <row r="11" spans="1:15" x14ac:dyDescent="0.3">
      <c r="A11" s="12" t="s">
        <v>681</v>
      </c>
      <c r="B11" s="14" t="s">
        <v>682</v>
      </c>
      <c r="C11" s="17" t="s">
        <v>54</v>
      </c>
      <c r="D11" s="17" t="s">
        <v>60</v>
      </c>
      <c r="E11" s="8" t="s">
        <v>56</v>
      </c>
      <c r="K11" s="15"/>
      <c r="L11" s="15"/>
      <c r="M11" s="15"/>
      <c r="N11" s="15"/>
    </row>
    <row r="12" spans="1:15" x14ac:dyDescent="0.3">
      <c r="A12" s="12" t="s">
        <v>70</v>
      </c>
      <c r="B12" s="14" t="s">
        <v>71</v>
      </c>
      <c r="C12" s="17" t="s">
        <v>72</v>
      </c>
      <c r="D12" s="17" t="s">
        <v>55</v>
      </c>
      <c r="E12" s="8" t="s">
        <v>56</v>
      </c>
      <c r="K12" s="15"/>
      <c r="L12" s="15"/>
      <c r="M12" s="15"/>
      <c r="N12" s="15"/>
    </row>
    <row r="13" spans="1:15" x14ac:dyDescent="0.3">
      <c r="A13" s="12" t="s">
        <v>73</v>
      </c>
      <c r="B13" s="14" t="s">
        <v>74</v>
      </c>
      <c r="C13" s="17" t="s">
        <v>63</v>
      </c>
      <c r="D13" s="17" t="s">
        <v>60</v>
      </c>
      <c r="E13" s="8" t="s">
        <v>56</v>
      </c>
      <c r="K13" s="15"/>
      <c r="L13" s="15"/>
      <c r="M13" s="15"/>
      <c r="N13" s="15"/>
    </row>
    <row r="14" spans="1:15" x14ac:dyDescent="0.3">
      <c r="A14" s="12" t="s">
        <v>747</v>
      </c>
      <c r="B14" s="14" t="s">
        <v>748</v>
      </c>
      <c r="C14" s="17" t="s">
        <v>308</v>
      </c>
      <c r="D14" s="17" t="s">
        <v>60</v>
      </c>
      <c r="E14" s="8" t="s">
        <v>56</v>
      </c>
      <c r="K14" s="15"/>
      <c r="L14" s="15"/>
      <c r="M14" s="15"/>
      <c r="N14" s="15"/>
    </row>
    <row r="15" spans="1:15" x14ac:dyDescent="0.3">
      <c r="A15" s="12" t="s">
        <v>75</v>
      </c>
      <c r="B15" s="14" t="s">
        <v>76</v>
      </c>
      <c r="C15" s="13" t="s">
        <v>54</v>
      </c>
      <c r="D15" s="13" t="s">
        <v>60</v>
      </c>
      <c r="E15" s="8" t="s">
        <v>51</v>
      </c>
      <c r="K15" s="15"/>
      <c r="L15" s="15"/>
      <c r="M15" s="15"/>
      <c r="N15" s="15"/>
    </row>
    <row r="16" spans="1:15" x14ac:dyDescent="0.3">
      <c r="A16" s="12" t="s">
        <v>77</v>
      </c>
      <c r="B16" s="14" t="s">
        <v>78</v>
      </c>
      <c r="C16" s="13" t="s">
        <v>54</v>
      </c>
      <c r="D16" s="13" t="s">
        <v>60</v>
      </c>
      <c r="E16" s="8" t="s">
        <v>56</v>
      </c>
      <c r="K16" s="15"/>
      <c r="L16" s="15"/>
      <c r="M16" s="15"/>
      <c r="N16" s="15"/>
    </row>
    <row r="17" spans="1:14" x14ac:dyDescent="0.3">
      <c r="A17" s="12" t="s">
        <v>79</v>
      </c>
      <c r="B17" s="14" t="s">
        <v>80</v>
      </c>
      <c r="C17" s="13" t="s">
        <v>114</v>
      </c>
      <c r="D17" s="13" t="s">
        <v>55</v>
      </c>
      <c r="E17" s="8" t="s">
        <v>56</v>
      </c>
      <c r="K17" s="15"/>
      <c r="L17" s="15"/>
      <c r="M17" s="15"/>
      <c r="N17" s="15"/>
    </row>
    <row r="18" spans="1:14" x14ac:dyDescent="0.3">
      <c r="A18" s="12" t="s">
        <v>82</v>
      </c>
      <c r="B18" s="14" t="s">
        <v>83</v>
      </c>
      <c r="C18" s="13" t="s">
        <v>59</v>
      </c>
      <c r="D18" s="13" t="s">
        <v>55</v>
      </c>
      <c r="E18" s="8" t="s">
        <v>56</v>
      </c>
      <c r="K18" s="15"/>
      <c r="L18" s="15"/>
      <c r="M18" s="15"/>
      <c r="N18" s="15"/>
    </row>
    <row r="19" spans="1:14" x14ac:dyDescent="0.3">
      <c r="A19" s="12" t="s">
        <v>84</v>
      </c>
      <c r="B19" s="14" t="s">
        <v>85</v>
      </c>
      <c r="C19" s="13" t="s">
        <v>114</v>
      </c>
      <c r="D19" s="13" t="s">
        <v>55</v>
      </c>
      <c r="E19" s="8" t="s">
        <v>56</v>
      </c>
      <c r="K19" s="15"/>
      <c r="L19" s="15"/>
      <c r="M19" s="15"/>
      <c r="N19" s="15"/>
    </row>
    <row r="20" spans="1:14" x14ac:dyDescent="0.3">
      <c r="A20" s="12" t="s">
        <v>86</v>
      </c>
      <c r="B20" s="14" t="s">
        <v>87</v>
      </c>
      <c r="C20" s="13" t="s">
        <v>59</v>
      </c>
      <c r="D20" s="13" t="s">
        <v>60</v>
      </c>
      <c r="E20" s="8" t="s">
        <v>51</v>
      </c>
      <c r="K20" s="15"/>
      <c r="L20" s="15"/>
      <c r="M20" s="15"/>
      <c r="N20" s="15"/>
    </row>
    <row r="21" spans="1:14" x14ac:dyDescent="0.3">
      <c r="A21" s="16" t="s">
        <v>88</v>
      </c>
      <c r="B21" s="17" t="s">
        <v>89</v>
      </c>
      <c r="C21" s="17" t="s">
        <v>63</v>
      </c>
      <c r="D21" s="17" t="s">
        <v>55</v>
      </c>
      <c r="E21" s="8" t="s">
        <v>56</v>
      </c>
      <c r="K21" s="15"/>
      <c r="L21" s="15"/>
      <c r="M21" s="15"/>
      <c r="N21" s="15"/>
    </row>
    <row r="22" spans="1:14" x14ac:dyDescent="0.3">
      <c r="A22" s="16" t="s">
        <v>676</v>
      </c>
      <c r="B22" s="17" t="s">
        <v>677</v>
      </c>
      <c r="C22" s="17" t="s">
        <v>114</v>
      </c>
      <c r="D22" s="17" t="s">
        <v>55</v>
      </c>
      <c r="E22" s="8" t="s">
        <v>56</v>
      </c>
      <c r="K22" s="15"/>
      <c r="L22" s="15"/>
      <c r="M22" s="15"/>
      <c r="N22" s="15"/>
    </row>
    <row r="23" spans="1:14" x14ac:dyDescent="0.3">
      <c r="A23" s="16" t="s">
        <v>774</v>
      </c>
      <c r="B23" s="17" t="s">
        <v>775</v>
      </c>
      <c r="C23" s="17" t="s">
        <v>92</v>
      </c>
      <c r="D23" s="17" t="s">
        <v>55</v>
      </c>
      <c r="E23" s="8" t="s">
        <v>56</v>
      </c>
      <c r="K23" s="15"/>
      <c r="L23" s="15"/>
      <c r="M23" s="15"/>
      <c r="N23" s="15"/>
    </row>
    <row r="24" spans="1:14" x14ac:dyDescent="0.3">
      <c r="A24" s="12" t="s">
        <v>90</v>
      </c>
      <c r="B24" s="14" t="s">
        <v>91</v>
      </c>
      <c r="C24" s="13" t="s">
        <v>92</v>
      </c>
      <c r="D24" s="13" t="s">
        <v>55</v>
      </c>
      <c r="E24" s="8" t="s">
        <v>56</v>
      </c>
      <c r="K24" s="15"/>
      <c r="L24" s="15"/>
      <c r="M24" s="15"/>
      <c r="N24" s="15"/>
    </row>
    <row r="25" spans="1:14" x14ac:dyDescent="0.3">
      <c r="A25" s="12" t="s">
        <v>93</v>
      </c>
      <c r="B25" s="14" t="s">
        <v>94</v>
      </c>
      <c r="C25" s="13" t="s">
        <v>63</v>
      </c>
      <c r="D25" s="13" t="s">
        <v>60</v>
      </c>
      <c r="E25" s="8" t="s">
        <v>56</v>
      </c>
      <c r="K25" s="15"/>
      <c r="L25" s="15"/>
      <c r="M25" s="15"/>
      <c r="N25" s="15"/>
    </row>
    <row r="26" spans="1:14" x14ac:dyDescent="0.3">
      <c r="A26" s="12" t="s">
        <v>95</v>
      </c>
      <c r="B26" s="14" t="s">
        <v>96</v>
      </c>
      <c r="C26" s="13" t="s">
        <v>92</v>
      </c>
      <c r="D26" s="13" t="s">
        <v>55</v>
      </c>
      <c r="E26" s="8" t="s">
        <v>56</v>
      </c>
      <c r="K26" s="15"/>
      <c r="L26" s="15"/>
      <c r="M26" s="15"/>
      <c r="N26" s="15"/>
    </row>
    <row r="27" spans="1:14" x14ac:dyDescent="0.3">
      <c r="A27" s="12" t="s">
        <v>645</v>
      </c>
      <c r="B27" s="14" t="s">
        <v>646</v>
      </c>
      <c r="C27" s="13" t="s">
        <v>59</v>
      </c>
      <c r="D27" s="13" t="s">
        <v>55</v>
      </c>
      <c r="E27" s="8" t="s">
        <v>56</v>
      </c>
      <c r="K27" s="15"/>
      <c r="L27" s="15"/>
      <c r="M27" s="15"/>
      <c r="N27" s="15"/>
    </row>
    <row r="28" spans="1:14" x14ac:dyDescent="0.3">
      <c r="A28" s="12" t="s">
        <v>97</v>
      </c>
      <c r="B28" s="13" t="s">
        <v>98</v>
      </c>
      <c r="C28" s="13" t="s">
        <v>54</v>
      </c>
      <c r="D28" s="13" t="s">
        <v>55</v>
      </c>
      <c r="E28" s="8" t="s">
        <v>56</v>
      </c>
      <c r="K28" s="15"/>
      <c r="L28" s="15"/>
      <c r="M28" s="15"/>
      <c r="N28" s="15"/>
    </row>
    <row r="29" spans="1:14" x14ac:dyDescent="0.3">
      <c r="A29" s="12" t="s">
        <v>101</v>
      </c>
      <c r="B29" s="13" t="s">
        <v>102</v>
      </c>
      <c r="C29" s="13" t="s">
        <v>59</v>
      </c>
      <c r="D29" s="13" t="s">
        <v>55</v>
      </c>
      <c r="E29" s="8" t="s">
        <v>51</v>
      </c>
      <c r="K29" s="15"/>
      <c r="L29" s="15"/>
      <c r="M29" s="15"/>
      <c r="N29" s="15"/>
    </row>
    <row r="30" spans="1:14" x14ac:dyDescent="0.3">
      <c r="A30" s="12" t="s">
        <v>724</v>
      </c>
      <c r="B30" s="13" t="s">
        <v>103</v>
      </c>
      <c r="C30" s="13" t="s">
        <v>63</v>
      </c>
      <c r="D30" s="13" t="s">
        <v>55</v>
      </c>
      <c r="E30" s="8" t="s">
        <v>56</v>
      </c>
      <c r="K30" s="15"/>
      <c r="L30" s="15"/>
      <c r="M30" s="15"/>
      <c r="N30" s="15"/>
    </row>
    <row r="31" spans="1:14" x14ac:dyDescent="0.3">
      <c r="A31" s="12" t="s">
        <v>104</v>
      </c>
      <c r="B31" s="13" t="s">
        <v>105</v>
      </c>
      <c r="C31" s="13" t="s">
        <v>92</v>
      </c>
      <c r="D31" s="13" t="s">
        <v>55</v>
      </c>
      <c r="E31" s="8" t="s">
        <v>51</v>
      </c>
      <c r="K31" s="15"/>
      <c r="L31" s="15"/>
      <c r="M31" s="15"/>
      <c r="N31" s="15"/>
    </row>
    <row r="32" spans="1:14" x14ac:dyDescent="0.3">
      <c r="A32" s="12" t="s">
        <v>106</v>
      </c>
      <c r="B32" s="13" t="s">
        <v>107</v>
      </c>
      <c r="C32" s="13" t="s">
        <v>59</v>
      </c>
      <c r="D32" s="13" t="s">
        <v>55</v>
      </c>
      <c r="E32" s="8" t="s">
        <v>56</v>
      </c>
      <c r="K32" s="15"/>
      <c r="L32" s="15"/>
      <c r="M32" s="15"/>
      <c r="N32" s="15"/>
    </row>
    <row r="33" spans="1:14" x14ac:dyDescent="0.3">
      <c r="A33" s="12" t="s">
        <v>108</v>
      </c>
      <c r="B33" s="13" t="s">
        <v>109</v>
      </c>
      <c r="C33" s="13" t="s">
        <v>72</v>
      </c>
      <c r="D33" s="13" t="s">
        <v>55</v>
      </c>
      <c r="E33" s="8" t="s">
        <v>56</v>
      </c>
      <c r="K33" s="15"/>
      <c r="L33" s="15"/>
      <c r="M33" s="15"/>
      <c r="N33" s="15"/>
    </row>
    <row r="34" spans="1:14" x14ac:dyDescent="0.3">
      <c r="A34" s="16" t="s">
        <v>110</v>
      </c>
      <c r="B34" s="17" t="s">
        <v>111</v>
      </c>
      <c r="C34" s="17" t="s">
        <v>63</v>
      </c>
      <c r="D34" s="17" t="s">
        <v>55</v>
      </c>
      <c r="E34" s="8" t="s">
        <v>56</v>
      </c>
      <c r="K34" s="15"/>
      <c r="L34" s="15"/>
      <c r="M34" s="15"/>
      <c r="N34" s="15"/>
    </row>
    <row r="35" spans="1:14" x14ac:dyDescent="0.3">
      <c r="A35" s="12" t="s">
        <v>112</v>
      </c>
      <c r="B35" s="14" t="s">
        <v>113</v>
      </c>
      <c r="C35" s="13" t="s">
        <v>114</v>
      </c>
      <c r="D35" s="13" t="s">
        <v>55</v>
      </c>
      <c r="E35" s="8" t="s">
        <v>56</v>
      </c>
      <c r="K35" s="15"/>
      <c r="L35" s="15"/>
      <c r="M35" s="15"/>
      <c r="N35" s="15"/>
    </row>
    <row r="36" spans="1:14" x14ac:dyDescent="0.3">
      <c r="A36" s="12" t="s">
        <v>115</v>
      </c>
      <c r="B36" s="14" t="s">
        <v>116</v>
      </c>
      <c r="C36" s="13" t="s">
        <v>59</v>
      </c>
      <c r="D36" s="13" t="s">
        <v>60</v>
      </c>
      <c r="E36" s="8" t="s">
        <v>56</v>
      </c>
      <c r="K36" s="15"/>
      <c r="L36" s="15"/>
      <c r="M36" s="15"/>
      <c r="N36" s="15"/>
    </row>
    <row r="37" spans="1:14" x14ac:dyDescent="0.3">
      <c r="A37" s="12" t="s">
        <v>649</v>
      </c>
      <c r="B37" s="13" t="s">
        <v>650</v>
      </c>
      <c r="C37" s="13" t="s">
        <v>59</v>
      </c>
      <c r="D37" s="13" t="s">
        <v>55</v>
      </c>
      <c r="E37" s="8" t="s">
        <v>56</v>
      </c>
      <c r="K37" s="15"/>
      <c r="L37" s="15"/>
      <c r="M37" s="15"/>
      <c r="N37" s="15"/>
    </row>
    <row r="38" spans="1:14" x14ac:dyDescent="0.3">
      <c r="A38" s="12" t="s">
        <v>99</v>
      </c>
      <c r="B38" s="14" t="s">
        <v>100</v>
      </c>
      <c r="C38" s="13" t="s">
        <v>59</v>
      </c>
      <c r="D38" s="13" t="s">
        <v>55</v>
      </c>
      <c r="E38" s="8" t="s">
        <v>56</v>
      </c>
      <c r="K38" s="15"/>
      <c r="L38" s="15"/>
      <c r="M38" s="15"/>
      <c r="N38" s="15"/>
    </row>
    <row r="39" spans="1:14" x14ac:dyDescent="0.3">
      <c r="A39" s="12" t="s">
        <v>117</v>
      </c>
      <c r="B39" s="14" t="s">
        <v>118</v>
      </c>
      <c r="C39" s="13" t="s">
        <v>54</v>
      </c>
      <c r="D39" s="13" t="s">
        <v>55</v>
      </c>
      <c r="E39" s="8" t="s">
        <v>56</v>
      </c>
      <c r="K39" s="15"/>
      <c r="L39" s="15"/>
      <c r="M39" s="15"/>
      <c r="N39" s="15"/>
    </row>
    <row r="40" spans="1:14" x14ac:dyDescent="0.3">
      <c r="A40" s="12" t="s">
        <v>737</v>
      </c>
      <c r="B40" s="14" t="s">
        <v>738</v>
      </c>
      <c r="C40" s="13" t="s">
        <v>54</v>
      </c>
      <c r="D40" s="13" t="s">
        <v>55</v>
      </c>
      <c r="E40" s="8" t="s">
        <v>56</v>
      </c>
      <c r="K40" s="15"/>
      <c r="L40" s="15"/>
      <c r="M40" s="15"/>
      <c r="N40" s="15"/>
    </row>
    <row r="41" spans="1:14" x14ac:dyDescent="0.3">
      <c r="A41" s="12" t="s">
        <v>750</v>
      </c>
      <c r="B41" s="14" t="s">
        <v>752</v>
      </c>
      <c r="C41" s="13" t="s">
        <v>751</v>
      </c>
      <c r="D41" s="13" t="s">
        <v>55</v>
      </c>
      <c r="E41" s="8" t="s">
        <v>56</v>
      </c>
      <c r="K41" s="15"/>
      <c r="L41" s="15"/>
      <c r="M41" s="15"/>
      <c r="N41" s="15"/>
    </row>
    <row r="42" spans="1:14" x14ac:dyDescent="0.3">
      <c r="A42" s="12" t="s">
        <v>119</v>
      </c>
      <c r="B42" s="14" t="s">
        <v>120</v>
      </c>
      <c r="C42" s="17" t="s">
        <v>59</v>
      </c>
      <c r="D42" s="17" t="s">
        <v>55</v>
      </c>
      <c r="E42" s="8" t="s">
        <v>56</v>
      </c>
      <c r="K42" s="15"/>
      <c r="L42" s="15"/>
      <c r="M42" s="15"/>
      <c r="N42" s="15"/>
    </row>
    <row r="43" spans="1:14" x14ac:dyDescent="0.3">
      <c r="A43" s="12" t="s">
        <v>611</v>
      </c>
      <c r="B43" s="14" t="s">
        <v>610</v>
      </c>
      <c r="C43" s="17" t="s">
        <v>72</v>
      </c>
      <c r="D43" s="17" t="s">
        <v>55</v>
      </c>
      <c r="E43" s="8" t="s">
        <v>56</v>
      </c>
      <c r="K43" s="15"/>
      <c r="L43" s="15"/>
      <c r="M43" s="15"/>
      <c r="N43" s="15"/>
    </row>
    <row r="44" spans="1:14" x14ac:dyDescent="0.3">
      <c r="A44" s="12" t="s">
        <v>121</v>
      </c>
      <c r="B44" s="14" t="s">
        <v>122</v>
      </c>
      <c r="C44" s="17" t="s">
        <v>59</v>
      </c>
      <c r="D44" s="17" t="s">
        <v>55</v>
      </c>
      <c r="E44" s="8" t="s">
        <v>56</v>
      </c>
      <c r="K44" s="15"/>
      <c r="L44" s="15"/>
      <c r="M44" s="15"/>
      <c r="N44" s="15"/>
    </row>
    <row r="45" spans="1:14" x14ac:dyDescent="0.3">
      <c r="A45" s="12" t="s">
        <v>772</v>
      </c>
      <c r="B45" s="14" t="s">
        <v>773</v>
      </c>
      <c r="C45" s="17" t="s">
        <v>92</v>
      </c>
      <c r="D45" s="17" t="s">
        <v>55</v>
      </c>
      <c r="E45" s="8" t="s">
        <v>56</v>
      </c>
      <c r="K45" s="15"/>
      <c r="L45" s="15"/>
      <c r="M45" s="15"/>
      <c r="N45" s="15"/>
    </row>
    <row r="46" spans="1:14" x14ac:dyDescent="0.3">
      <c r="A46" s="12" t="s">
        <v>123</v>
      </c>
      <c r="B46" s="13" t="s">
        <v>124</v>
      </c>
      <c r="C46" s="13" t="s">
        <v>54</v>
      </c>
      <c r="D46" s="13" t="s">
        <v>55</v>
      </c>
      <c r="E46" s="8" t="s">
        <v>56</v>
      </c>
      <c r="K46" s="15"/>
      <c r="L46" s="15"/>
      <c r="M46" s="15"/>
      <c r="N46" s="15"/>
    </row>
    <row r="47" spans="1:14" x14ac:dyDescent="0.3">
      <c r="A47" s="12" t="s">
        <v>127</v>
      </c>
      <c r="B47" s="13" t="s">
        <v>128</v>
      </c>
      <c r="C47" s="13" t="s">
        <v>59</v>
      </c>
      <c r="D47" s="13" t="s">
        <v>60</v>
      </c>
      <c r="E47" s="8" t="s">
        <v>56</v>
      </c>
      <c r="K47" s="15"/>
      <c r="L47" s="15"/>
      <c r="M47" s="15"/>
      <c r="N47" s="15"/>
    </row>
    <row r="48" spans="1:14" x14ac:dyDescent="0.3">
      <c r="A48" s="12" t="s">
        <v>125</v>
      </c>
      <c r="B48" s="13" t="s">
        <v>126</v>
      </c>
      <c r="C48" s="13" t="s">
        <v>72</v>
      </c>
      <c r="D48" s="13" t="s">
        <v>60</v>
      </c>
      <c r="E48" s="8" t="s">
        <v>56</v>
      </c>
      <c r="K48" s="15"/>
      <c r="L48" s="15"/>
      <c r="M48" s="15"/>
      <c r="N48" s="15"/>
    </row>
    <row r="49" spans="1:14" x14ac:dyDescent="0.3">
      <c r="A49" s="16" t="s">
        <v>129</v>
      </c>
      <c r="B49" s="17" t="s">
        <v>130</v>
      </c>
      <c r="C49" s="17" t="s">
        <v>59</v>
      </c>
      <c r="D49" s="17" t="s">
        <v>55</v>
      </c>
      <c r="E49" s="8" t="s">
        <v>51</v>
      </c>
      <c r="K49" s="15"/>
      <c r="L49" s="15"/>
      <c r="M49" s="15"/>
      <c r="N49" s="15"/>
    </row>
    <row r="50" spans="1:14" x14ac:dyDescent="0.3">
      <c r="A50" s="16" t="s">
        <v>647</v>
      </c>
      <c r="B50" s="17" t="s">
        <v>648</v>
      </c>
      <c r="C50" s="17" t="s">
        <v>54</v>
      </c>
      <c r="D50" s="17" t="s">
        <v>55</v>
      </c>
      <c r="E50" s="8" t="s">
        <v>56</v>
      </c>
      <c r="K50" s="15"/>
      <c r="L50" s="15"/>
      <c r="M50" s="15"/>
      <c r="N50" s="15"/>
    </row>
    <row r="51" spans="1:14" x14ac:dyDescent="0.3">
      <c r="A51" s="12" t="s">
        <v>131</v>
      </c>
      <c r="B51" s="13" t="s">
        <v>132</v>
      </c>
      <c r="C51" s="13" t="s">
        <v>59</v>
      </c>
      <c r="D51" s="13" t="s">
        <v>55</v>
      </c>
      <c r="E51" s="8" t="s">
        <v>51</v>
      </c>
      <c r="K51" s="15"/>
      <c r="L51" s="15"/>
      <c r="M51" s="15"/>
      <c r="N51" s="15"/>
    </row>
    <row r="52" spans="1:14" x14ac:dyDescent="0.3">
      <c r="A52" s="12" t="s">
        <v>133</v>
      </c>
      <c r="B52" s="13" t="s">
        <v>134</v>
      </c>
      <c r="C52" s="13" t="s">
        <v>72</v>
      </c>
      <c r="D52" s="13" t="s">
        <v>55</v>
      </c>
      <c r="E52" s="8" t="s">
        <v>56</v>
      </c>
      <c r="K52" s="15"/>
      <c r="L52" s="15"/>
      <c r="M52" s="15"/>
      <c r="N52" s="15"/>
    </row>
    <row r="53" spans="1:14" x14ac:dyDescent="0.3">
      <c r="A53" s="12" t="s">
        <v>135</v>
      </c>
      <c r="B53" s="14" t="s">
        <v>136</v>
      </c>
      <c r="C53" s="13" t="s">
        <v>59</v>
      </c>
      <c r="D53" s="13" t="s">
        <v>60</v>
      </c>
      <c r="E53" s="8" t="s">
        <v>51</v>
      </c>
      <c r="K53" s="15"/>
      <c r="L53" s="15"/>
      <c r="M53" s="15"/>
      <c r="N53" s="15"/>
    </row>
    <row r="54" spans="1:14" x14ac:dyDescent="0.3">
      <c r="A54" s="12" t="s">
        <v>139</v>
      </c>
      <c r="B54" s="14" t="s">
        <v>140</v>
      </c>
      <c r="C54" s="13" t="s">
        <v>54</v>
      </c>
      <c r="D54" s="13" t="s">
        <v>55</v>
      </c>
      <c r="E54" s="8" t="s">
        <v>56</v>
      </c>
      <c r="K54" s="15"/>
      <c r="L54" s="15"/>
      <c r="M54" s="15"/>
      <c r="N54" s="15"/>
    </row>
    <row r="55" spans="1:14" x14ac:dyDescent="0.3">
      <c r="A55" s="12" t="s">
        <v>137</v>
      </c>
      <c r="B55" s="14" t="s">
        <v>138</v>
      </c>
      <c r="C55" s="13" t="s">
        <v>92</v>
      </c>
      <c r="D55" s="13" t="s">
        <v>55</v>
      </c>
      <c r="E55" s="8" t="s">
        <v>56</v>
      </c>
      <c r="K55" s="15"/>
      <c r="L55" s="15"/>
      <c r="M55" s="15"/>
      <c r="N55" s="15"/>
    </row>
    <row r="56" spans="1:14" x14ac:dyDescent="0.3">
      <c r="A56" s="12" t="s">
        <v>141</v>
      </c>
      <c r="B56" s="14" t="s">
        <v>142</v>
      </c>
      <c r="C56" s="13" t="s">
        <v>54</v>
      </c>
      <c r="D56" s="13" t="s">
        <v>55</v>
      </c>
      <c r="E56" s="8" t="s">
        <v>56</v>
      </c>
      <c r="K56" s="15"/>
      <c r="L56" s="15"/>
      <c r="M56" s="15"/>
      <c r="N56" s="15"/>
    </row>
    <row r="57" spans="1:14" x14ac:dyDescent="0.3">
      <c r="A57" s="12" t="s">
        <v>143</v>
      </c>
      <c r="B57" s="14" t="s">
        <v>144</v>
      </c>
      <c r="C57" s="13" t="s">
        <v>59</v>
      </c>
      <c r="D57" s="13" t="s">
        <v>60</v>
      </c>
      <c r="E57" s="8" t="s">
        <v>56</v>
      </c>
      <c r="K57" s="15"/>
      <c r="L57" s="15"/>
      <c r="M57" s="15"/>
      <c r="N57" s="15"/>
    </row>
    <row r="58" spans="1:14" x14ac:dyDescent="0.3">
      <c r="A58" s="12" t="s">
        <v>145</v>
      </c>
      <c r="B58" s="14" t="s">
        <v>146</v>
      </c>
      <c r="C58" s="13" t="s">
        <v>92</v>
      </c>
      <c r="D58" s="13" t="s">
        <v>60</v>
      </c>
      <c r="E58" s="8" t="s">
        <v>51</v>
      </c>
      <c r="K58" s="15"/>
      <c r="L58" s="15"/>
      <c r="M58" s="15"/>
      <c r="N58" s="15"/>
    </row>
    <row r="59" spans="1:14" x14ac:dyDescent="0.3">
      <c r="A59" s="12" t="s">
        <v>147</v>
      </c>
      <c r="B59" s="14" t="s">
        <v>148</v>
      </c>
      <c r="C59" s="13" t="s">
        <v>59</v>
      </c>
      <c r="D59" s="13" t="s">
        <v>60</v>
      </c>
      <c r="E59" s="8" t="s">
        <v>56</v>
      </c>
      <c r="K59" s="15"/>
      <c r="L59" s="15"/>
      <c r="M59" s="15"/>
      <c r="N59" s="15"/>
    </row>
    <row r="60" spans="1:14" x14ac:dyDescent="0.3">
      <c r="A60" s="12" t="s">
        <v>149</v>
      </c>
      <c r="B60" s="14" t="s">
        <v>150</v>
      </c>
      <c r="C60" s="13" t="s">
        <v>54</v>
      </c>
      <c r="D60" s="13" t="s">
        <v>55</v>
      </c>
      <c r="E60" s="8" t="s">
        <v>51</v>
      </c>
      <c r="K60" s="15"/>
      <c r="L60" s="15"/>
      <c r="M60" s="15"/>
      <c r="N60" s="15"/>
    </row>
    <row r="61" spans="1:14" x14ac:dyDescent="0.3">
      <c r="A61" s="12" t="s">
        <v>666</v>
      </c>
      <c r="B61" s="14" t="s">
        <v>669</v>
      </c>
      <c r="C61" s="13" t="s">
        <v>59</v>
      </c>
      <c r="D61" s="13" t="s">
        <v>55</v>
      </c>
      <c r="E61" s="8" t="s">
        <v>56</v>
      </c>
      <c r="K61" s="15"/>
      <c r="L61" s="15"/>
      <c r="M61" s="15"/>
      <c r="N61" s="15"/>
    </row>
    <row r="62" spans="1:14" x14ac:dyDescent="0.3">
      <c r="A62" s="12" t="s">
        <v>715</v>
      </c>
      <c r="B62" s="14" t="s">
        <v>716</v>
      </c>
      <c r="C62" s="13" t="s">
        <v>114</v>
      </c>
      <c r="D62" s="13" t="s">
        <v>55</v>
      </c>
      <c r="E62" s="8" t="s">
        <v>56</v>
      </c>
      <c r="K62" s="15"/>
      <c r="L62" s="15"/>
      <c r="M62" s="15"/>
      <c r="N62" s="15"/>
    </row>
    <row r="63" spans="1:14" x14ac:dyDescent="0.3">
      <c r="A63" s="12" t="s">
        <v>607</v>
      </c>
      <c r="B63" s="14" t="s">
        <v>608</v>
      </c>
      <c r="C63" s="13" t="s">
        <v>609</v>
      </c>
      <c r="D63" s="13" t="s">
        <v>55</v>
      </c>
      <c r="E63" s="8" t="s">
        <v>56</v>
      </c>
      <c r="K63" s="15"/>
      <c r="L63" s="15"/>
      <c r="M63" s="15"/>
      <c r="N63" s="15"/>
    </row>
    <row r="64" spans="1:14" x14ac:dyDescent="0.3">
      <c r="A64" s="12" t="s">
        <v>653</v>
      </c>
      <c r="B64" s="14" t="s">
        <v>654</v>
      </c>
      <c r="C64" s="13" t="s">
        <v>54</v>
      </c>
      <c r="D64" s="13" t="s">
        <v>55</v>
      </c>
      <c r="E64" s="8" t="s">
        <v>56</v>
      </c>
      <c r="K64" s="15"/>
      <c r="L64" s="15"/>
      <c r="M64" s="15"/>
      <c r="N64" s="15"/>
    </row>
    <row r="65" spans="1:14" x14ac:dyDescent="0.3">
      <c r="A65" s="12" t="s">
        <v>153</v>
      </c>
      <c r="B65" s="13" t="s">
        <v>154</v>
      </c>
      <c r="C65" s="13" t="s">
        <v>54</v>
      </c>
      <c r="D65" s="13" t="s">
        <v>55</v>
      </c>
      <c r="E65" s="8" t="s">
        <v>56</v>
      </c>
      <c r="K65" s="15"/>
      <c r="L65" s="15"/>
      <c r="M65" s="15"/>
      <c r="N65" s="15"/>
    </row>
    <row r="66" spans="1:14" x14ac:dyDescent="0.3">
      <c r="A66" s="16" t="s">
        <v>157</v>
      </c>
      <c r="B66" s="17" t="s">
        <v>158</v>
      </c>
      <c r="C66" s="17" t="s">
        <v>59</v>
      </c>
      <c r="D66" s="17" t="s">
        <v>55</v>
      </c>
      <c r="E66" s="8" t="s">
        <v>51</v>
      </c>
      <c r="K66" s="15"/>
      <c r="L66" s="15"/>
      <c r="M66" s="15"/>
      <c r="N66" s="15"/>
    </row>
    <row r="67" spans="1:14" x14ac:dyDescent="0.3">
      <c r="A67" s="12" t="s">
        <v>151</v>
      </c>
      <c r="B67" s="13" t="s">
        <v>152</v>
      </c>
      <c r="C67" s="13" t="s">
        <v>59</v>
      </c>
      <c r="D67" s="13" t="s">
        <v>55</v>
      </c>
      <c r="E67" s="8" t="s">
        <v>56</v>
      </c>
      <c r="K67" s="15"/>
      <c r="L67" s="15"/>
      <c r="M67" s="15"/>
      <c r="N67" s="15"/>
    </row>
    <row r="68" spans="1:14" x14ac:dyDescent="0.3">
      <c r="A68" s="16" t="s">
        <v>161</v>
      </c>
      <c r="B68" s="17" t="s">
        <v>162</v>
      </c>
      <c r="C68" s="17" t="s">
        <v>59</v>
      </c>
      <c r="D68" s="17" t="s">
        <v>55</v>
      </c>
      <c r="E68" s="8" t="s">
        <v>56</v>
      </c>
      <c r="K68" s="15"/>
      <c r="L68" s="15"/>
      <c r="M68" s="15"/>
      <c r="N68" s="15"/>
    </row>
    <row r="69" spans="1:14" x14ac:dyDescent="0.3">
      <c r="A69" s="16" t="s">
        <v>159</v>
      </c>
      <c r="B69" s="17" t="s">
        <v>160</v>
      </c>
      <c r="C69" s="17" t="s">
        <v>59</v>
      </c>
      <c r="D69" s="17" t="s">
        <v>55</v>
      </c>
      <c r="E69" s="8" t="s">
        <v>51</v>
      </c>
      <c r="K69" s="15"/>
      <c r="L69" s="15"/>
      <c r="M69" s="15"/>
      <c r="N69" s="15"/>
    </row>
    <row r="70" spans="1:14" x14ac:dyDescent="0.3">
      <c r="A70" s="12" t="s">
        <v>155</v>
      </c>
      <c r="B70" s="13" t="s">
        <v>156</v>
      </c>
      <c r="C70" s="13" t="s">
        <v>92</v>
      </c>
      <c r="D70" s="13" t="s">
        <v>55</v>
      </c>
      <c r="E70" s="8" t="s">
        <v>56</v>
      </c>
      <c r="K70" s="15"/>
      <c r="L70" s="15"/>
      <c r="M70" s="15"/>
      <c r="N70" s="15"/>
    </row>
    <row r="71" spans="1:14" x14ac:dyDescent="0.3">
      <c r="A71" s="16" t="s">
        <v>163</v>
      </c>
      <c r="B71" s="17" t="s">
        <v>164</v>
      </c>
      <c r="C71" s="17" t="s">
        <v>59</v>
      </c>
      <c r="D71" s="17" t="s">
        <v>55</v>
      </c>
      <c r="E71" s="8" t="s">
        <v>51</v>
      </c>
      <c r="K71" s="15"/>
      <c r="L71" s="15"/>
      <c r="M71" s="15"/>
      <c r="N71" s="15"/>
    </row>
    <row r="72" spans="1:14" x14ac:dyDescent="0.3">
      <c r="A72" s="16" t="s">
        <v>643</v>
      </c>
      <c r="B72" s="17" t="s">
        <v>644</v>
      </c>
      <c r="C72" s="17" t="s">
        <v>59</v>
      </c>
      <c r="D72" s="17" t="s">
        <v>55</v>
      </c>
      <c r="E72" s="8" t="s">
        <v>56</v>
      </c>
      <c r="K72" s="15"/>
      <c r="L72" s="15"/>
      <c r="M72" s="15"/>
      <c r="N72" s="15"/>
    </row>
    <row r="73" spans="1:14" x14ac:dyDescent="0.3">
      <c r="A73" s="16" t="s">
        <v>167</v>
      </c>
      <c r="B73" s="17" t="s">
        <v>168</v>
      </c>
      <c r="C73" s="17" t="s">
        <v>59</v>
      </c>
      <c r="D73" s="17" t="s">
        <v>55</v>
      </c>
      <c r="E73" s="8" t="s">
        <v>51</v>
      </c>
      <c r="K73" s="15"/>
      <c r="L73" s="15"/>
      <c r="M73" s="15"/>
      <c r="N73" s="15"/>
    </row>
    <row r="74" spans="1:14" x14ac:dyDescent="0.3">
      <c r="A74" s="16" t="s">
        <v>770</v>
      </c>
      <c r="B74" s="17" t="s">
        <v>771</v>
      </c>
      <c r="C74" s="17" t="s">
        <v>92</v>
      </c>
      <c r="D74" s="17" t="s">
        <v>55</v>
      </c>
      <c r="E74" s="8" t="s">
        <v>56</v>
      </c>
      <c r="K74" s="15"/>
      <c r="L74" s="15"/>
      <c r="M74" s="15"/>
      <c r="N74" s="15"/>
    </row>
    <row r="75" spans="1:14" x14ac:dyDescent="0.3">
      <c r="A75" s="12" t="s">
        <v>165</v>
      </c>
      <c r="B75" s="14" t="s">
        <v>166</v>
      </c>
      <c r="C75" s="13" t="s">
        <v>54</v>
      </c>
      <c r="D75" s="13" t="s">
        <v>55</v>
      </c>
      <c r="E75" s="8" t="s">
        <v>51</v>
      </c>
      <c r="K75" s="15"/>
      <c r="L75" s="15"/>
      <c r="M75" s="15"/>
      <c r="N75" s="15"/>
    </row>
    <row r="76" spans="1:14" x14ac:dyDescent="0.3">
      <c r="A76" s="16" t="s">
        <v>761</v>
      </c>
      <c r="B76" s="17" t="s">
        <v>762</v>
      </c>
      <c r="C76" s="17" t="s">
        <v>751</v>
      </c>
      <c r="D76" s="17" t="s">
        <v>55</v>
      </c>
      <c r="E76" s="8" t="s">
        <v>56</v>
      </c>
      <c r="K76" s="15"/>
      <c r="L76" s="15"/>
      <c r="M76" s="15"/>
      <c r="N76" s="15"/>
    </row>
    <row r="77" spans="1:14" x14ac:dyDescent="0.3">
      <c r="A77" s="16" t="s">
        <v>635</v>
      </c>
      <c r="B77" s="17" t="s">
        <v>636</v>
      </c>
      <c r="C77" s="17" t="s">
        <v>54</v>
      </c>
      <c r="D77" s="17" t="s">
        <v>55</v>
      </c>
      <c r="E77" s="8" t="s">
        <v>56</v>
      </c>
      <c r="K77" s="15"/>
      <c r="L77" s="15"/>
      <c r="M77" s="15"/>
      <c r="N77" s="15"/>
    </row>
    <row r="78" spans="1:14" x14ac:dyDescent="0.3">
      <c r="A78" s="12" t="s">
        <v>169</v>
      </c>
      <c r="B78" s="13" t="s">
        <v>170</v>
      </c>
      <c r="C78" s="13" t="s">
        <v>59</v>
      </c>
      <c r="D78" s="13" t="s">
        <v>60</v>
      </c>
      <c r="E78" s="8" t="s">
        <v>56</v>
      </c>
      <c r="K78" s="15"/>
      <c r="L78" s="15"/>
      <c r="M78" s="15"/>
      <c r="N78" s="15"/>
    </row>
    <row r="79" spans="1:14" x14ac:dyDescent="0.3">
      <c r="A79" s="12" t="s">
        <v>171</v>
      </c>
      <c r="B79" s="14" t="s">
        <v>172</v>
      </c>
      <c r="C79" s="13" t="s">
        <v>92</v>
      </c>
      <c r="D79" s="13" t="s">
        <v>60</v>
      </c>
      <c r="E79" s="8" t="s">
        <v>51</v>
      </c>
      <c r="K79" s="15"/>
      <c r="L79" s="15"/>
      <c r="M79" s="15"/>
      <c r="N79" s="15"/>
    </row>
    <row r="80" spans="1:14" x14ac:dyDescent="0.3">
      <c r="A80" s="12" t="s">
        <v>175</v>
      </c>
      <c r="B80" s="14" t="s">
        <v>176</v>
      </c>
      <c r="C80" s="17" t="s">
        <v>59</v>
      </c>
      <c r="D80" s="17" t="s">
        <v>55</v>
      </c>
      <c r="E80" s="8" t="s">
        <v>56</v>
      </c>
      <c r="K80" s="15"/>
      <c r="L80" s="15"/>
      <c r="M80" s="15"/>
      <c r="N80" s="15"/>
    </row>
    <row r="81" spans="1:14" x14ac:dyDescent="0.3">
      <c r="A81" s="12" t="s">
        <v>173</v>
      </c>
      <c r="B81" s="14" t="s">
        <v>174</v>
      </c>
      <c r="C81" s="13" t="s">
        <v>59</v>
      </c>
      <c r="D81" s="13" t="s">
        <v>55</v>
      </c>
      <c r="E81" s="8" t="s">
        <v>56</v>
      </c>
      <c r="K81" s="15"/>
      <c r="L81" s="15"/>
      <c r="M81" s="15"/>
      <c r="N81" s="15"/>
    </row>
    <row r="82" spans="1:14" x14ac:dyDescent="0.3">
      <c r="A82" s="12" t="s">
        <v>177</v>
      </c>
      <c r="B82" s="14" t="s">
        <v>178</v>
      </c>
      <c r="C82" s="17" t="s">
        <v>72</v>
      </c>
      <c r="D82" s="17" t="s">
        <v>55</v>
      </c>
      <c r="E82" s="8" t="s">
        <v>56</v>
      </c>
      <c r="K82" s="15"/>
      <c r="L82" s="15"/>
      <c r="M82" s="15"/>
      <c r="N82" s="15"/>
    </row>
    <row r="83" spans="1:14" x14ac:dyDescent="0.3">
      <c r="A83" s="12" t="s">
        <v>179</v>
      </c>
      <c r="B83" s="14" t="s">
        <v>180</v>
      </c>
      <c r="C83" s="17" t="s">
        <v>92</v>
      </c>
      <c r="D83" s="17" t="s">
        <v>55</v>
      </c>
      <c r="E83" s="8" t="s">
        <v>51</v>
      </c>
      <c r="K83" s="15"/>
      <c r="L83" s="15"/>
      <c r="M83" s="15"/>
      <c r="N83" s="15"/>
    </row>
    <row r="84" spans="1:14" x14ac:dyDescent="0.3">
      <c r="A84" s="16" t="s">
        <v>629</v>
      </c>
      <c r="B84" s="17" t="s">
        <v>630</v>
      </c>
      <c r="C84" s="17" t="s">
        <v>59</v>
      </c>
      <c r="D84" s="17" t="s">
        <v>55</v>
      </c>
      <c r="E84" s="8" t="s">
        <v>56</v>
      </c>
      <c r="K84" s="15"/>
      <c r="L84" s="15"/>
      <c r="M84" s="15"/>
      <c r="N84" s="15"/>
    </row>
    <row r="85" spans="1:14" x14ac:dyDescent="0.3">
      <c r="A85" s="16" t="s">
        <v>181</v>
      </c>
      <c r="B85" s="17" t="s">
        <v>182</v>
      </c>
      <c r="C85" s="17" t="s">
        <v>59</v>
      </c>
      <c r="D85" s="17" t="s">
        <v>55</v>
      </c>
      <c r="E85" s="8" t="s">
        <v>56</v>
      </c>
      <c r="K85" s="15"/>
      <c r="L85" s="15"/>
      <c r="M85" s="15"/>
      <c r="N85" s="15"/>
    </row>
    <row r="86" spans="1:14" x14ac:dyDescent="0.3">
      <c r="A86" s="16" t="s">
        <v>183</v>
      </c>
      <c r="B86" s="17" t="s">
        <v>184</v>
      </c>
      <c r="C86" s="17" t="s">
        <v>63</v>
      </c>
      <c r="D86" s="17" t="s">
        <v>55</v>
      </c>
      <c r="E86" s="8" t="s">
        <v>56</v>
      </c>
      <c r="K86" s="15"/>
      <c r="L86" s="15"/>
      <c r="M86" s="15"/>
      <c r="N86" s="15"/>
    </row>
    <row r="87" spans="1:14" x14ac:dyDescent="0.3">
      <c r="A87" s="16" t="s">
        <v>185</v>
      </c>
      <c r="B87" s="17" t="s">
        <v>186</v>
      </c>
      <c r="C87" s="17" t="s">
        <v>59</v>
      </c>
      <c r="D87" s="17" t="s">
        <v>55</v>
      </c>
      <c r="E87" s="8" t="s">
        <v>51</v>
      </c>
      <c r="K87" s="15"/>
      <c r="L87" s="15"/>
      <c r="M87" s="15"/>
      <c r="N87" s="15"/>
    </row>
    <row r="88" spans="1:14" x14ac:dyDescent="0.3">
      <c r="A88" s="12" t="s">
        <v>187</v>
      </c>
      <c r="B88" s="13" t="s">
        <v>188</v>
      </c>
      <c r="C88" s="13" t="s">
        <v>59</v>
      </c>
      <c r="D88" s="13" t="s">
        <v>55</v>
      </c>
      <c r="E88" s="8" t="s">
        <v>51</v>
      </c>
      <c r="K88" s="15"/>
      <c r="L88" s="15"/>
      <c r="M88" s="15"/>
      <c r="N88" s="15"/>
    </row>
    <row r="89" spans="1:14" x14ac:dyDescent="0.3">
      <c r="A89" s="16" t="s">
        <v>189</v>
      </c>
      <c r="B89" s="17" t="s">
        <v>190</v>
      </c>
      <c r="C89" s="17" t="s">
        <v>59</v>
      </c>
      <c r="D89" s="17" t="s">
        <v>55</v>
      </c>
      <c r="E89" s="8" t="s">
        <v>51</v>
      </c>
      <c r="K89" s="15"/>
      <c r="L89" s="15"/>
      <c r="M89" s="15"/>
      <c r="N89" s="15"/>
    </row>
    <row r="90" spans="1:14" x14ac:dyDescent="0.3">
      <c r="A90" s="16" t="s">
        <v>191</v>
      </c>
      <c r="B90" s="17" t="s">
        <v>192</v>
      </c>
      <c r="C90" s="17" t="s">
        <v>63</v>
      </c>
      <c r="D90" s="17" t="s">
        <v>55</v>
      </c>
      <c r="E90" s="8" t="s">
        <v>56</v>
      </c>
      <c r="K90" s="15"/>
      <c r="L90" s="15"/>
      <c r="M90" s="15"/>
      <c r="N90" s="15"/>
    </row>
    <row r="91" spans="1:14" x14ac:dyDescent="0.3">
      <c r="A91" s="16" t="s">
        <v>195</v>
      </c>
      <c r="B91" s="17" t="s">
        <v>196</v>
      </c>
      <c r="C91" s="17" t="s">
        <v>59</v>
      </c>
      <c r="D91" s="17" t="s">
        <v>55</v>
      </c>
      <c r="E91" s="8" t="s">
        <v>56</v>
      </c>
      <c r="K91" s="15"/>
      <c r="L91" s="15"/>
      <c r="M91" s="15"/>
      <c r="N91" s="15"/>
    </row>
    <row r="92" spans="1:14" x14ac:dyDescent="0.3">
      <c r="A92" s="16" t="s">
        <v>193</v>
      </c>
      <c r="B92" s="17" t="s">
        <v>194</v>
      </c>
      <c r="C92" s="17" t="s">
        <v>59</v>
      </c>
      <c r="D92" s="17" t="s">
        <v>55</v>
      </c>
      <c r="E92" s="8" t="s">
        <v>51</v>
      </c>
      <c r="K92" s="15"/>
      <c r="L92" s="15"/>
      <c r="M92" s="15"/>
      <c r="N92" s="15"/>
    </row>
    <row r="93" spans="1:14" x14ac:dyDescent="0.3">
      <c r="A93" s="12" t="s">
        <v>203</v>
      </c>
      <c r="B93" s="13" t="s">
        <v>204</v>
      </c>
      <c r="C93" s="13" t="s">
        <v>63</v>
      </c>
      <c r="D93" s="13" t="s">
        <v>55</v>
      </c>
      <c r="E93" s="8" t="s">
        <v>51</v>
      </c>
      <c r="K93" s="15"/>
      <c r="L93" s="15"/>
      <c r="M93" s="15"/>
      <c r="N93" s="15"/>
    </row>
    <row r="94" spans="1:14" x14ac:dyDescent="0.3">
      <c r="A94" s="16" t="s">
        <v>197</v>
      </c>
      <c r="B94" s="17" t="s">
        <v>198</v>
      </c>
      <c r="C94" s="17" t="s">
        <v>54</v>
      </c>
      <c r="D94" s="17" t="s">
        <v>60</v>
      </c>
      <c r="E94" s="8" t="s">
        <v>56</v>
      </c>
      <c r="K94" s="15"/>
      <c r="L94" s="15"/>
      <c r="M94" s="15"/>
      <c r="N94" s="15"/>
    </row>
    <row r="95" spans="1:14" x14ac:dyDescent="0.3">
      <c r="A95" s="12" t="s">
        <v>199</v>
      </c>
      <c r="B95" s="14" t="s">
        <v>200</v>
      </c>
      <c r="C95" s="13" t="s">
        <v>54</v>
      </c>
      <c r="D95" s="13" t="s">
        <v>60</v>
      </c>
      <c r="E95" s="8" t="s">
        <v>56</v>
      </c>
      <c r="K95" s="15"/>
      <c r="L95" s="15"/>
      <c r="M95" s="15"/>
      <c r="N95" s="15"/>
    </row>
    <row r="96" spans="1:14" x14ac:dyDescent="0.3">
      <c r="A96" s="12" t="s">
        <v>201</v>
      </c>
      <c r="B96" s="14" t="s">
        <v>202</v>
      </c>
      <c r="C96" s="13" t="s">
        <v>59</v>
      </c>
      <c r="D96" s="13" t="s">
        <v>60</v>
      </c>
      <c r="E96" s="8" t="s">
        <v>56</v>
      </c>
      <c r="K96" s="15"/>
      <c r="L96" s="15"/>
      <c r="M96" s="15"/>
      <c r="N96" s="15"/>
    </row>
    <row r="97" spans="1:14" x14ac:dyDescent="0.3">
      <c r="A97" s="16" t="s">
        <v>655</v>
      </c>
      <c r="B97" s="17" t="s">
        <v>656</v>
      </c>
      <c r="C97" s="17" t="s">
        <v>59</v>
      </c>
      <c r="D97" s="17" t="s">
        <v>60</v>
      </c>
      <c r="E97" s="8" t="s">
        <v>51</v>
      </c>
      <c r="K97" s="15"/>
      <c r="L97" s="15"/>
      <c r="M97" s="15"/>
      <c r="N97" s="15"/>
    </row>
    <row r="98" spans="1:14" x14ac:dyDescent="0.3">
      <c r="A98" s="12" t="s">
        <v>205</v>
      </c>
      <c r="B98" s="13" t="s">
        <v>206</v>
      </c>
      <c r="C98" s="13" t="s">
        <v>207</v>
      </c>
      <c r="D98" s="13" t="s">
        <v>60</v>
      </c>
      <c r="E98" s="8" t="s">
        <v>51</v>
      </c>
      <c r="K98" s="15"/>
      <c r="L98" s="15"/>
      <c r="M98" s="15"/>
      <c r="N98" s="15"/>
    </row>
    <row r="99" spans="1:14" x14ac:dyDescent="0.3">
      <c r="A99" s="12" t="s">
        <v>208</v>
      </c>
      <c r="B99" s="13" t="s">
        <v>209</v>
      </c>
      <c r="C99" s="13" t="s">
        <v>59</v>
      </c>
      <c r="D99" s="13" t="s">
        <v>55</v>
      </c>
      <c r="E99" s="8" t="s">
        <v>56</v>
      </c>
      <c r="K99" s="15"/>
      <c r="L99" s="15"/>
      <c r="M99" s="15"/>
      <c r="N99" s="15"/>
    </row>
    <row r="100" spans="1:14" x14ac:dyDescent="0.3">
      <c r="A100" s="12" t="s">
        <v>719</v>
      </c>
      <c r="B100" s="13" t="s">
        <v>720</v>
      </c>
      <c r="C100" s="13" t="s">
        <v>114</v>
      </c>
      <c r="D100" s="13" t="s">
        <v>55</v>
      </c>
      <c r="E100" s="8" t="s">
        <v>56</v>
      </c>
      <c r="K100" s="15"/>
      <c r="L100" s="15"/>
      <c r="M100" s="15"/>
      <c r="N100" s="15"/>
    </row>
    <row r="101" spans="1:14" x14ac:dyDescent="0.3">
      <c r="A101" s="12" t="s">
        <v>212</v>
      </c>
      <c r="B101" s="14" t="s">
        <v>213</v>
      </c>
      <c r="C101" s="13" t="s">
        <v>54</v>
      </c>
      <c r="D101" s="13" t="s">
        <v>55</v>
      </c>
      <c r="E101" s="8" t="s">
        <v>56</v>
      </c>
      <c r="K101" s="15"/>
      <c r="L101" s="15"/>
      <c r="M101" s="15"/>
      <c r="N101" s="15"/>
    </row>
    <row r="102" spans="1:14" x14ac:dyDescent="0.3">
      <c r="A102" s="12" t="s">
        <v>739</v>
      </c>
      <c r="B102" s="14" t="s">
        <v>740</v>
      </c>
      <c r="C102" s="13" t="s">
        <v>59</v>
      </c>
      <c r="D102" s="13" t="s">
        <v>55</v>
      </c>
      <c r="E102" s="8" t="s">
        <v>56</v>
      </c>
      <c r="K102" s="15"/>
      <c r="L102" s="15"/>
      <c r="M102" s="15"/>
      <c r="N102" s="15"/>
    </row>
    <row r="103" spans="1:14" x14ac:dyDescent="0.3">
      <c r="A103" s="12" t="s">
        <v>210</v>
      </c>
      <c r="B103" s="14" t="s">
        <v>211</v>
      </c>
      <c r="C103" s="13" t="s">
        <v>54</v>
      </c>
      <c r="D103" s="13" t="s">
        <v>55</v>
      </c>
      <c r="E103" s="8" t="s">
        <v>56</v>
      </c>
      <c r="K103" s="15"/>
      <c r="L103" s="15"/>
      <c r="M103" s="15"/>
      <c r="N103" s="15"/>
    </row>
    <row r="104" spans="1:14" x14ac:dyDescent="0.3">
      <c r="A104" s="12" t="s">
        <v>214</v>
      </c>
      <c r="B104" s="14" t="s">
        <v>215</v>
      </c>
      <c r="C104" s="13" t="s">
        <v>216</v>
      </c>
      <c r="D104" s="13" t="s">
        <v>60</v>
      </c>
      <c r="E104" s="8" t="s">
        <v>56</v>
      </c>
      <c r="K104" s="15"/>
      <c r="L104" s="15"/>
      <c r="M104" s="15"/>
      <c r="N104" s="15"/>
    </row>
    <row r="105" spans="1:14" x14ac:dyDescent="0.3">
      <c r="A105" s="12" t="s">
        <v>735</v>
      </c>
      <c r="B105" s="14" t="s">
        <v>736</v>
      </c>
      <c r="C105" s="13" t="s">
        <v>54</v>
      </c>
      <c r="D105" s="13" t="s">
        <v>55</v>
      </c>
      <c r="E105" s="8" t="s">
        <v>56</v>
      </c>
      <c r="K105" s="15"/>
      <c r="L105" s="15"/>
      <c r="M105" s="15"/>
      <c r="N105" s="15"/>
    </row>
    <row r="106" spans="1:14" x14ac:dyDescent="0.3">
      <c r="A106" s="12" t="s">
        <v>217</v>
      </c>
      <c r="B106" s="14" t="s">
        <v>218</v>
      </c>
      <c r="C106" s="13" t="s">
        <v>54</v>
      </c>
      <c r="D106" s="13" t="s">
        <v>60</v>
      </c>
      <c r="E106" s="8" t="s">
        <v>51</v>
      </c>
      <c r="K106" s="15"/>
      <c r="L106" s="15"/>
      <c r="M106" s="15"/>
      <c r="N106" s="15"/>
    </row>
    <row r="107" spans="1:14" x14ac:dyDescent="0.3">
      <c r="A107" s="12" t="s">
        <v>219</v>
      </c>
      <c r="B107" s="13" t="s">
        <v>220</v>
      </c>
      <c r="C107" s="13" t="s">
        <v>54</v>
      </c>
      <c r="D107" s="13" t="s">
        <v>60</v>
      </c>
      <c r="E107" s="8" t="s">
        <v>56</v>
      </c>
      <c r="K107" s="15"/>
      <c r="L107" s="15"/>
      <c r="M107" s="15"/>
      <c r="N107" s="15"/>
    </row>
    <row r="108" spans="1:14" x14ac:dyDescent="0.3">
      <c r="A108" s="12" t="s">
        <v>221</v>
      </c>
      <c r="B108" s="14" t="s">
        <v>222</v>
      </c>
      <c r="C108" s="13" t="s">
        <v>207</v>
      </c>
      <c r="D108" s="13" t="s">
        <v>60</v>
      </c>
      <c r="E108" s="8" t="s">
        <v>56</v>
      </c>
      <c r="K108" s="15"/>
      <c r="L108" s="15"/>
      <c r="M108" s="15"/>
      <c r="N108" s="15"/>
    </row>
    <row r="109" spans="1:14" x14ac:dyDescent="0.3">
      <c r="A109" s="12" t="s">
        <v>641</v>
      </c>
      <c r="B109" s="14" t="s">
        <v>642</v>
      </c>
      <c r="C109" s="13" t="s">
        <v>72</v>
      </c>
      <c r="D109" s="13" t="s">
        <v>60</v>
      </c>
      <c r="E109" s="8" t="s">
        <v>56</v>
      </c>
      <c r="K109" s="15"/>
      <c r="L109" s="15"/>
      <c r="M109" s="15"/>
      <c r="N109" s="15"/>
    </row>
    <row r="110" spans="1:14" x14ac:dyDescent="0.3">
      <c r="A110" s="12" t="s">
        <v>223</v>
      </c>
      <c r="B110" s="14" t="s">
        <v>224</v>
      </c>
      <c r="C110" s="13" t="s">
        <v>63</v>
      </c>
      <c r="D110" s="13" t="s">
        <v>60</v>
      </c>
      <c r="E110" s="8" t="s">
        <v>56</v>
      </c>
      <c r="K110" s="15"/>
      <c r="L110" s="15"/>
      <c r="M110" s="15"/>
      <c r="N110" s="15"/>
    </row>
    <row r="111" spans="1:14" x14ac:dyDescent="0.3">
      <c r="A111" s="12" t="s">
        <v>225</v>
      </c>
      <c r="B111" s="14" t="s">
        <v>226</v>
      </c>
      <c r="C111" s="13" t="s">
        <v>59</v>
      </c>
      <c r="D111" s="13" t="s">
        <v>55</v>
      </c>
      <c r="E111" s="8" t="s">
        <v>51</v>
      </c>
      <c r="K111" s="15"/>
      <c r="L111" s="15"/>
      <c r="M111" s="15"/>
      <c r="N111" s="15"/>
    </row>
    <row r="112" spans="1:14" x14ac:dyDescent="0.3">
      <c r="A112" s="12" t="s">
        <v>741</v>
      </c>
      <c r="B112" s="14" t="s">
        <v>742</v>
      </c>
      <c r="C112" s="13" t="s">
        <v>59</v>
      </c>
      <c r="D112" s="13" t="s">
        <v>55</v>
      </c>
      <c r="E112" s="8" t="s">
        <v>56</v>
      </c>
      <c r="K112" s="15"/>
      <c r="L112" s="15"/>
      <c r="M112" s="15"/>
      <c r="N112" s="15"/>
    </row>
    <row r="113" spans="1:14" x14ac:dyDescent="0.3">
      <c r="A113" s="12" t="s">
        <v>227</v>
      </c>
      <c r="B113" s="14" t="s">
        <v>228</v>
      </c>
      <c r="C113" s="13" t="s">
        <v>59</v>
      </c>
      <c r="D113" s="13" t="s">
        <v>55</v>
      </c>
      <c r="E113" s="8" t="s">
        <v>56</v>
      </c>
      <c r="K113" s="15"/>
      <c r="L113" s="15"/>
      <c r="M113" s="15"/>
      <c r="N113" s="15"/>
    </row>
    <row r="114" spans="1:14" x14ac:dyDescent="0.3">
      <c r="A114" s="12" t="s">
        <v>229</v>
      </c>
      <c r="B114" s="13" t="s">
        <v>230</v>
      </c>
      <c r="C114" s="13" t="s">
        <v>54</v>
      </c>
      <c r="D114" s="13" t="s">
        <v>55</v>
      </c>
      <c r="E114" s="8" t="s">
        <v>56</v>
      </c>
      <c r="K114" s="15"/>
      <c r="L114" s="15"/>
      <c r="M114" s="15"/>
      <c r="N114" s="15"/>
    </row>
    <row r="115" spans="1:14" x14ac:dyDescent="0.3">
      <c r="A115" s="12" t="s">
        <v>778</v>
      </c>
      <c r="B115" s="13" t="s">
        <v>779</v>
      </c>
      <c r="C115" s="13" t="s">
        <v>59</v>
      </c>
      <c r="D115" s="13" t="s">
        <v>55</v>
      </c>
      <c r="E115" s="8" t="s">
        <v>56</v>
      </c>
      <c r="K115" s="15"/>
      <c r="L115" s="15"/>
      <c r="M115" s="15"/>
      <c r="N115" s="15"/>
    </row>
    <row r="116" spans="1:14" x14ac:dyDescent="0.3">
      <c r="A116" s="12" t="s">
        <v>231</v>
      </c>
      <c r="B116" s="14" t="s">
        <v>232</v>
      </c>
      <c r="C116" s="13" t="s">
        <v>54</v>
      </c>
      <c r="D116" s="13" t="s">
        <v>55</v>
      </c>
      <c r="E116" s="8" t="s">
        <v>51</v>
      </c>
      <c r="K116" s="15"/>
      <c r="L116" s="15"/>
      <c r="M116" s="15"/>
      <c r="N116" s="15"/>
    </row>
    <row r="117" spans="1:14" x14ac:dyDescent="0.3">
      <c r="A117" s="12" t="s">
        <v>233</v>
      </c>
      <c r="B117" s="13" t="s">
        <v>234</v>
      </c>
      <c r="C117" s="13" t="s">
        <v>59</v>
      </c>
      <c r="D117" s="13" t="s">
        <v>55</v>
      </c>
      <c r="E117" s="8" t="s">
        <v>56</v>
      </c>
      <c r="K117" s="15"/>
      <c r="L117" s="15"/>
      <c r="M117" s="15"/>
      <c r="N117" s="15"/>
    </row>
    <row r="118" spans="1:14" x14ac:dyDescent="0.3">
      <c r="A118" s="12" t="s">
        <v>235</v>
      </c>
      <c r="B118" s="13" t="s">
        <v>236</v>
      </c>
      <c r="C118" s="13" t="s">
        <v>54</v>
      </c>
      <c r="D118" s="13" t="s">
        <v>55</v>
      </c>
      <c r="E118" s="8" t="s">
        <v>51</v>
      </c>
      <c r="K118" s="15"/>
      <c r="L118" s="15"/>
      <c r="M118" s="15"/>
      <c r="N118" s="15"/>
    </row>
    <row r="119" spans="1:14" x14ac:dyDescent="0.3">
      <c r="A119" s="12" t="s">
        <v>237</v>
      </c>
      <c r="B119" s="14" t="s">
        <v>238</v>
      </c>
      <c r="C119" s="13" t="s">
        <v>54</v>
      </c>
      <c r="D119" s="13" t="s">
        <v>55</v>
      </c>
      <c r="E119" s="8" t="s">
        <v>56</v>
      </c>
      <c r="K119" s="15"/>
      <c r="L119" s="15"/>
      <c r="M119" s="15"/>
      <c r="N119" s="15"/>
    </row>
    <row r="120" spans="1:14" x14ac:dyDescent="0.3">
      <c r="A120" s="12" t="s">
        <v>239</v>
      </c>
      <c r="B120" s="14" t="s">
        <v>240</v>
      </c>
      <c r="C120" s="13" t="s">
        <v>59</v>
      </c>
      <c r="D120" s="13" t="s">
        <v>55</v>
      </c>
      <c r="E120" s="8" t="s">
        <v>56</v>
      </c>
      <c r="K120" s="15"/>
      <c r="L120" s="15"/>
      <c r="M120" s="15"/>
      <c r="N120" s="15"/>
    </row>
    <row r="121" spans="1:14" x14ac:dyDescent="0.3">
      <c r="A121" s="12" t="s">
        <v>241</v>
      </c>
      <c r="B121" s="14" t="s">
        <v>242</v>
      </c>
      <c r="C121" s="13" t="s">
        <v>54</v>
      </c>
      <c r="D121" s="13" t="s">
        <v>60</v>
      </c>
      <c r="E121" s="8" t="s">
        <v>51</v>
      </c>
      <c r="K121" s="15"/>
      <c r="L121" s="15"/>
      <c r="M121" s="15"/>
      <c r="N121" s="15"/>
    </row>
    <row r="122" spans="1:14" x14ac:dyDescent="0.3">
      <c r="A122" s="12" t="s">
        <v>243</v>
      </c>
      <c r="B122" s="14" t="s">
        <v>244</v>
      </c>
      <c r="C122" s="13" t="s">
        <v>207</v>
      </c>
      <c r="D122" s="13" t="s">
        <v>60</v>
      </c>
      <c r="E122" s="8" t="s">
        <v>56</v>
      </c>
      <c r="K122" s="15"/>
      <c r="L122" s="15"/>
      <c r="M122" s="15"/>
      <c r="N122" s="15"/>
    </row>
    <row r="123" spans="1:14" x14ac:dyDescent="0.3">
      <c r="A123" s="12" t="s">
        <v>665</v>
      </c>
      <c r="B123" s="14" t="s">
        <v>668</v>
      </c>
      <c r="C123" s="13" t="s">
        <v>59</v>
      </c>
      <c r="D123" s="13" t="s">
        <v>55</v>
      </c>
      <c r="E123" s="8" t="s">
        <v>56</v>
      </c>
      <c r="K123" s="15"/>
      <c r="L123" s="15"/>
      <c r="M123" s="15"/>
      <c r="N123" s="15"/>
    </row>
    <row r="124" spans="1:14" x14ac:dyDescent="0.3">
      <c r="A124" s="12" t="s">
        <v>245</v>
      </c>
      <c r="B124" s="14" t="s">
        <v>246</v>
      </c>
      <c r="C124" s="13" t="s">
        <v>59</v>
      </c>
      <c r="D124" s="13" t="s">
        <v>60</v>
      </c>
      <c r="E124" s="8" t="s">
        <v>56</v>
      </c>
      <c r="K124" s="15"/>
      <c r="L124" s="15"/>
      <c r="M124" s="15"/>
      <c r="N124" s="15"/>
    </row>
    <row r="125" spans="1:14" x14ac:dyDescent="0.3">
      <c r="A125" s="12" t="s">
        <v>247</v>
      </c>
      <c r="B125" s="14" t="s">
        <v>248</v>
      </c>
      <c r="C125" s="13" t="s">
        <v>59</v>
      </c>
      <c r="D125" s="13" t="s">
        <v>55</v>
      </c>
      <c r="E125" s="8" t="s">
        <v>56</v>
      </c>
      <c r="K125" s="15"/>
      <c r="L125" s="15"/>
      <c r="M125" s="15"/>
      <c r="N125" s="15"/>
    </row>
    <row r="126" spans="1:14" x14ac:dyDescent="0.3">
      <c r="A126" s="12" t="s">
        <v>729</v>
      </c>
      <c r="B126" s="14" t="s">
        <v>730</v>
      </c>
      <c r="C126" s="13" t="s">
        <v>54</v>
      </c>
      <c r="D126" s="13" t="s">
        <v>55</v>
      </c>
      <c r="E126" s="8" t="s">
        <v>56</v>
      </c>
      <c r="K126" s="15"/>
      <c r="L126" s="15"/>
      <c r="M126" s="15"/>
      <c r="N126" s="15"/>
    </row>
    <row r="127" spans="1:14" x14ac:dyDescent="0.3">
      <c r="A127" s="12" t="s">
        <v>249</v>
      </c>
      <c r="B127" s="14" t="s">
        <v>250</v>
      </c>
      <c r="C127" s="13" t="s">
        <v>92</v>
      </c>
      <c r="D127" s="13" t="s">
        <v>55</v>
      </c>
      <c r="E127" s="8" t="s">
        <v>56</v>
      </c>
      <c r="K127" s="15"/>
      <c r="L127" s="15"/>
      <c r="M127" s="15"/>
      <c r="N127" s="15"/>
    </row>
    <row r="128" spans="1:14" x14ac:dyDescent="0.3">
      <c r="A128" s="12" t="s">
        <v>251</v>
      </c>
      <c r="B128" s="13" t="s">
        <v>252</v>
      </c>
      <c r="C128" s="13" t="s">
        <v>54</v>
      </c>
      <c r="D128" s="13" t="s">
        <v>55</v>
      </c>
      <c r="E128" s="8" t="s">
        <v>51</v>
      </c>
      <c r="K128" s="15"/>
      <c r="L128" s="15"/>
      <c r="M128" s="15"/>
      <c r="N128" s="15"/>
    </row>
    <row r="129" spans="1:14" x14ac:dyDescent="0.3">
      <c r="A129" s="16" t="s">
        <v>253</v>
      </c>
      <c r="B129" s="17" t="s">
        <v>254</v>
      </c>
      <c r="C129" s="17" t="s">
        <v>63</v>
      </c>
      <c r="D129" s="17" t="s">
        <v>55</v>
      </c>
      <c r="E129" s="8" t="s">
        <v>56</v>
      </c>
      <c r="K129" s="15"/>
      <c r="L129" s="15"/>
      <c r="M129" s="15"/>
      <c r="N129" s="15"/>
    </row>
    <row r="130" spans="1:14" x14ac:dyDescent="0.3">
      <c r="A130" s="18" t="s">
        <v>255</v>
      </c>
      <c r="B130" s="19" t="s">
        <v>256</v>
      </c>
      <c r="C130" s="20" t="s">
        <v>63</v>
      </c>
      <c r="D130" s="20" t="s">
        <v>60</v>
      </c>
      <c r="E130" s="8" t="s">
        <v>56</v>
      </c>
      <c r="K130" s="15"/>
      <c r="L130" s="15"/>
      <c r="M130" s="15"/>
      <c r="N130" s="15"/>
    </row>
    <row r="131" spans="1:14" x14ac:dyDescent="0.3">
      <c r="A131" s="12" t="s">
        <v>257</v>
      </c>
      <c r="B131" s="14" t="s">
        <v>258</v>
      </c>
      <c r="C131" s="13" t="s">
        <v>59</v>
      </c>
      <c r="D131" s="13" t="s">
        <v>55</v>
      </c>
      <c r="E131" s="8" t="s">
        <v>51</v>
      </c>
      <c r="K131" s="15"/>
      <c r="L131" s="15"/>
      <c r="M131" s="15"/>
      <c r="N131" s="15"/>
    </row>
    <row r="132" spans="1:14" x14ac:dyDescent="0.3">
      <c r="A132" s="12" t="s">
        <v>757</v>
      </c>
      <c r="B132" s="14" t="s">
        <v>758</v>
      </c>
      <c r="C132" s="13" t="s">
        <v>751</v>
      </c>
      <c r="D132" s="13" t="s">
        <v>55</v>
      </c>
      <c r="E132" s="8" t="s">
        <v>56</v>
      </c>
      <c r="K132" s="15"/>
      <c r="L132" s="15"/>
      <c r="M132" s="15"/>
      <c r="N132" s="15"/>
    </row>
    <row r="133" spans="1:14" x14ac:dyDescent="0.3">
      <c r="A133" s="12" t="s">
        <v>259</v>
      </c>
      <c r="B133" s="14" t="s">
        <v>260</v>
      </c>
      <c r="C133" s="13" t="s">
        <v>59</v>
      </c>
      <c r="D133" s="13" t="s">
        <v>55</v>
      </c>
      <c r="E133" s="8" t="s">
        <v>56</v>
      </c>
      <c r="K133" s="15"/>
      <c r="L133" s="15"/>
      <c r="M133" s="15"/>
      <c r="N133" s="15"/>
    </row>
    <row r="134" spans="1:14" x14ac:dyDescent="0.3">
      <c r="A134" s="12" t="s">
        <v>717</v>
      </c>
      <c r="B134" s="14" t="s">
        <v>718</v>
      </c>
      <c r="C134" s="13" t="s">
        <v>63</v>
      </c>
      <c r="D134" s="13" t="s">
        <v>55</v>
      </c>
      <c r="E134" s="8" t="s">
        <v>56</v>
      </c>
      <c r="K134" s="15"/>
      <c r="L134" s="15"/>
      <c r="M134" s="15"/>
      <c r="N134" s="15"/>
    </row>
    <row r="135" spans="1:14" x14ac:dyDescent="0.3">
      <c r="A135" s="16" t="s">
        <v>261</v>
      </c>
      <c r="B135" s="17" t="s">
        <v>262</v>
      </c>
      <c r="C135" s="17" t="s">
        <v>59</v>
      </c>
      <c r="D135" s="17" t="s">
        <v>55</v>
      </c>
      <c r="E135" s="8" t="s">
        <v>51</v>
      </c>
      <c r="K135" s="15"/>
      <c r="L135" s="15"/>
      <c r="M135" s="15"/>
      <c r="N135" s="15"/>
    </row>
    <row r="136" spans="1:14" x14ac:dyDescent="0.3">
      <c r="A136" s="16" t="s">
        <v>689</v>
      </c>
      <c r="B136" s="17" t="s">
        <v>690</v>
      </c>
      <c r="C136" s="17" t="s">
        <v>59</v>
      </c>
      <c r="D136" s="17" t="s">
        <v>55</v>
      </c>
      <c r="E136" s="8" t="s">
        <v>56</v>
      </c>
      <c r="K136" s="15"/>
      <c r="L136" s="15"/>
      <c r="M136" s="15"/>
      <c r="N136" s="15"/>
    </row>
    <row r="137" spans="1:14" x14ac:dyDescent="0.3">
      <c r="A137" s="16" t="s">
        <v>263</v>
      </c>
      <c r="B137" s="17" t="s">
        <v>264</v>
      </c>
      <c r="C137" s="17" t="s">
        <v>54</v>
      </c>
      <c r="D137" s="17" t="s">
        <v>60</v>
      </c>
      <c r="E137" s="8" t="s">
        <v>56</v>
      </c>
      <c r="K137" s="15"/>
      <c r="L137" s="15"/>
      <c r="M137" s="15"/>
      <c r="N137" s="15"/>
    </row>
    <row r="138" spans="1:14" x14ac:dyDescent="0.3">
      <c r="A138" s="12" t="s">
        <v>265</v>
      </c>
      <c r="B138" s="13" t="s">
        <v>266</v>
      </c>
      <c r="C138" s="13" t="s">
        <v>54</v>
      </c>
      <c r="D138" s="13" t="s">
        <v>60</v>
      </c>
      <c r="E138" s="8" t="s">
        <v>56</v>
      </c>
      <c r="K138" s="15"/>
      <c r="L138" s="15"/>
      <c r="M138" s="15"/>
      <c r="N138" s="15"/>
    </row>
    <row r="139" spans="1:14" x14ac:dyDescent="0.3">
      <c r="A139" s="12" t="s">
        <v>605</v>
      </c>
      <c r="B139" s="13" t="s">
        <v>606</v>
      </c>
      <c r="C139" s="13" t="s">
        <v>54</v>
      </c>
      <c r="D139" s="13" t="s">
        <v>55</v>
      </c>
      <c r="E139" s="8" t="s">
        <v>56</v>
      </c>
      <c r="K139" s="15"/>
      <c r="L139" s="15"/>
      <c r="M139" s="15"/>
      <c r="N139" s="15"/>
    </row>
    <row r="140" spans="1:14" x14ac:dyDescent="0.3">
      <c r="A140" s="18" t="s">
        <v>267</v>
      </c>
      <c r="B140" s="19" t="s">
        <v>268</v>
      </c>
      <c r="C140" s="20" t="s">
        <v>63</v>
      </c>
      <c r="D140" s="20" t="s">
        <v>55</v>
      </c>
      <c r="E140" s="8" t="s">
        <v>56</v>
      </c>
      <c r="K140" s="15"/>
      <c r="L140" s="15"/>
      <c r="M140" s="15"/>
      <c r="N140" s="15"/>
    </row>
    <row r="141" spans="1:14" x14ac:dyDescent="0.3">
      <c r="A141" s="18" t="s">
        <v>269</v>
      </c>
      <c r="B141" s="19" t="s">
        <v>270</v>
      </c>
      <c r="C141" s="20" t="s">
        <v>59</v>
      </c>
      <c r="D141" s="20" t="s">
        <v>55</v>
      </c>
      <c r="E141" s="8" t="s">
        <v>56</v>
      </c>
      <c r="K141" s="15"/>
      <c r="L141" s="15"/>
      <c r="M141" s="15"/>
      <c r="N141" s="15"/>
    </row>
    <row r="142" spans="1:14" x14ac:dyDescent="0.3">
      <c r="A142" s="18" t="s">
        <v>753</v>
      </c>
      <c r="B142" s="19" t="s">
        <v>754</v>
      </c>
      <c r="C142" s="20" t="s">
        <v>751</v>
      </c>
      <c r="D142" s="20" t="s">
        <v>55</v>
      </c>
      <c r="E142" s="8" t="s">
        <v>56</v>
      </c>
      <c r="K142" s="15"/>
      <c r="L142" s="15"/>
      <c r="M142" s="15"/>
      <c r="N142" s="15"/>
    </row>
    <row r="143" spans="1:14" x14ac:dyDescent="0.3">
      <c r="A143" s="18" t="s">
        <v>271</v>
      </c>
      <c r="B143" s="19" t="s">
        <v>272</v>
      </c>
      <c r="C143" s="20" t="s">
        <v>72</v>
      </c>
      <c r="D143" s="20" t="s">
        <v>55</v>
      </c>
      <c r="E143" s="8" t="s">
        <v>56</v>
      </c>
      <c r="K143" s="15"/>
      <c r="L143" s="15"/>
      <c r="M143" s="15"/>
      <c r="N143" s="15"/>
    </row>
    <row r="144" spans="1:14" x14ac:dyDescent="0.3">
      <c r="A144" s="18" t="s">
        <v>273</v>
      </c>
      <c r="B144" s="19" t="s">
        <v>274</v>
      </c>
      <c r="C144" s="20" t="s">
        <v>72</v>
      </c>
      <c r="D144" s="20" t="s">
        <v>60</v>
      </c>
      <c r="E144" s="8" t="s">
        <v>56</v>
      </c>
      <c r="K144" s="15"/>
      <c r="L144" s="15"/>
      <c r="M144" s="15"/>
      <c r="N144" s="15"/>
    </row>
    <row r="145" spans="1:14" x14ac:dyDescent="0.3">
      <c r="A145" s="18" t="s">
        <v>275</v>
      </c>
      <c r="B145" s="19" t="s">
        <v>276</v>
      </c>
      <c r="C145" s="20" t="s">
        <v>54</v>
      </c>
      <c r="D145" s="20" t="s">
        <v>60</v>
      </c>
      <c r="E145" s="8" t="s">
        <v>56</v>
      </c>
      <c r="K145" s="15"/>
      <c r="L145" s="15"/>
      <c r="M145" s="15"/>
      <c r="N145" s="15"/>
    </row>
    <row r="146" spans="1:14" x14ac:dyDescent="0.3">
      <c r="A146" s="12" t="s">
        <v>277</v>
      </c>
      <c r="B146" s="14" t="s">
        <v>278</v>
      </c>
      <c r="C146" s="17" t="s">
        <v>59</v>
      </c>
      <c r="D146" s="17" t="s">
        <v>55</v>
      </c>
      <c r="E146" s="8" t="s">
        <v>51</v>
      </c>
      <c r="K146" s="15"/>
      <c r="L146" s="15"/>
      <c r="M146" s="15"/>
      <c r="N146" s="15"/>
    </row>
    <row r="147" spans="1:14" x14ac:dyDescent="0.3">
      <c r="A147" s="12" t="s">
        <v>279</v>
      </c>
      <c r="B147" s="14" t="s">
        <v>280</v>
      </c>
      <c r="C147" s="13" t="s">
        <v>59</v>
      </c>
      <c r="D147" s="13" t="s">
        <v>55</v>
      </c>
      <c r="E147" s="8" t="s">
        <v>56</v>
      </c>
      <c r="K147" s="15"/>
      <c r="L147" s="15"/>
      <c r="M147" s="15"/>
      <c r="N147" s="15"/>
    </row>
    <row r="148" spans="1:14" x14ac:dyDescent="0.3">
      <c r="A148" s="12" t="s">
        <v>281</v>
      </c>
      <c r="B148" s="14" t="s">
        <v>282</v>
      </c>
      <c r="C148" s="13" t="s">
        <v>283</v>
      </c>
      <c r="D148" s="13" t="s">
        <v>55</v>
      </c>
      <c r="E148" s="8" t="s">
        <v>56</v>
      </c>
      <c r="K148" s="15"/>
      <c r="L148" s="15"/>
      <c r="M148" s="15"/>
      <c r="N148" s="15"/>
    </row>
    <row r="149" spans="1:14" x14ac:dyDescent="0.3">
      <c r="A149" s="12" t="s">
        <v>721</v>
      </c>
      <c r="B149" s="14" t="s">
        <v>722</v>
      </c>
      <c r="C149" s="13" t="s">
        <v>54</v>
      </c>
      <c r="D149" s="13" t="s">
        <v>55</v>
      </c>
      <c r="E149" s="8" t="s">
        <v>56</v>
      </c>
      <c r="K149" s="15"/>
      <c r="L149" s="15"/>
      <c r="M149" s="15"/>
      <c r="N149" s="15"/>
    </row>
    <row r="150" spans="1:14" x14ac:dyDescent="0.3">
      <c r="A150" s="12" t="s">
        <v>288</v>
      </c>
      <c r="B150" s="14" t="s">
        <v>289</v>
      </c>
      <c r="C150" s="13" t="s">
        <v>92</v>
      </c>
      <c r="D150" s="13" t="s">
        <v>60</v>
      </c>
      <c r="E150" s="8" t="s">
        <v>56</v>
      </c>
      <c r="K150" s="15"/>
      <c r="L150" s="15"/>
      <c r="M150" s="15"/>
      <c r="N150" s="15"/>
    </row>
    <row r="151" spans="1:14" x14ac:dyDescent="0.3">
      <c r="A151" s="12" t="s">
        <v>284</v>
      </c>
      <c r="B151" s="14" t="s">
        <v>285</v>
      </c>
      <c r="C151" s="13" t="s">
        <v>59</v>
      </c>
      <c r="D151" s="13" t="s">
        <v>55</v>
      </c>
      <c r="E151" s="8" t="s">
        <v>51</v>
      </c>
      <c r="K151" s="15"/>
      <c r="L151" s="15"/>
      <c r="M151" s="15"/>
      <c r="N151" s="15"/>
    </row>
    <row r="152" spans="1:14" x14ac:dyDescent="0.3">
      <c r="A152" s="12" t="s">
        <v>286</v>
      </c>
      <c r="B152" s="14" t="s">
        <v>287</v>
      </c>
      <c r="C152" s="13" t="s">
        <v>54</v>
      </c>
      <c r="D152" s="13" t="s">
        <v>55</v>
      </c>
      <c r="E152" s="8" t="s">
        <v>56</v>
      </c>
      <c r="K152" s="15"/>
      <c r="L152" s="15"/>
      <c r="M152" s="15"/>
      <c r="N152" s="15"/>
    </row>
    <row r="153" spans="1:14" x14ac:dyDescent="0.3">
      <c r="A153" s="12" t="s">
        <v>691</v>
      </c>
      <c r="B153" s="14" t="s">
        <v>692</v>
      </c>
      <c r="C153" s="13" t="s">
        <v>54</v>
      </c>
      <c r="D153" s="13" t="s">
        <v>55</v>
      </c>
      <c r="E153" s="8" t="s">
        <v>56</v>
      </c>
      <c r="K153" s="15"/>
      <c r="L153" s="15"/>
      <c r="M153" s="15"/>
      <c r="N153" s="15"/>
    </row>
    <row r="154" spans="1:14" x14ac:dyDescent="0.3">
      <c r="A154" s="12" t="s">
        <v>290</v>
      </c>
      <c r="B154" s="14" t="s">
        <v>291</v>
      </c>
      <c r="C154" s="13" t="s">
        <v>72</v>
      </c>
      <c r="D154" s="13" t="s">
        <v>60</v>
      </c>
      <c r="E154" s="8" t="s">
        <v>56</v>
      </c>
      <c r="K154" s="15"/>
      <c r="L154" s="15"/>
      <c r="M154" s="15"/>
      <c r="N154" s="15"/>
    </row>
    <row r="155" spans="1:14" x14ac:dyDescent="0.3">
      <c r="A155" s="12" t="s">
        <v>292</v>
      </c>
      <c r="B155" s="14" t="s">
        <v>293</v>
      </c>
      <c r="C155" s="13" t="s">
        <v>59</v>
      </c>
      <c r="D155" s="13" t="s">
        <v>60</v>
      </c>
      <c r="E155" s="8" t="s">
        <v>56</v>
      </c>
      <c r="K155" s="15"/>
      <c r="L155" s="15"/>
      <c r="M155" s="15"/>
      <c r="N155" s="15"/>
    </row>
    <row r="156" spans="1:14" x14ac:dyDescent="0.3">
      <c r="A156" s="12" t="s">
        <v>298</v>
      </c>
      <c r="B156" s="14" t="s">
        <v>299</v>
      </c>
      <c r="C156" s="13" t="s">
        <v>54</v>
      </c>
      <c r="D156" s="13" t="s">
        <v>55</v>
      </c>
      <c r="E156" s="8" t="s">
        <v>56</v>
      </c>
      <c r="K156" s="15"/>
      <c r="L156" s="15"/>
      <c r="M156" s="15"/>
      <c r="N156" s="15"/>
    </row>
    <row r="157" spans="1:14" x14ac:dyDescent="0.3">
      <c r="A157" s="12" t="s">
        <v>296</v>
      </c>
      <c r="B157" s="14" t="s">
        <v>297</v>
      </c>
      <c r="C157" s="13" t="s">
        <v>59</v>
      </c>
      <c r="D157" s="13" t="s">
        <v>55</v>
      </c>
      <c r="E157" s="8" t="s">
        <v>56</v>
      </c>
      <c r="K157" s="15"/>
      <c r="L157" s="15"/>
      <c r="M157" s="15"/>
      <c r="N157" s="15"/>
    </row>
    <row r="158" spans="1:14" x14ac:dyDescent="0.3">
      <c r="A158" s="12" t="s">
        <v>294</v>
      </c>
      <c r="B158" s="14" t="s">
        <v>295</v>
      </c>
      <c r="C158" s="13" t="s">
        <v>92</v>
      </c>
      <c r="D158" s="13" t="s">
        <v>55</v>
      </c>
      <c r="E158" s="8" t="s">
        <v>56</v>
      </c>
      <c r="K158" s="15"/>
      <c r="L158" s="15"/>
      <c r="M158" s="15"/>
      <c r="N158" s="15"/>
    </row>
    <row r="159" spans="1:14" x14ac:dyDescent="0.3">
      <c r="A159" s="12" t="s">
        <v>300</v>
      </c>
      <c r="B159" s="14" t="s">
        <v>301</v>
      </c>
      <c r="C159" s="13" t="s">
        <v>54</v>
      </c>
      <c r="D159" s="13" t="s">
        <v>55</v>
      </c>
      <c r="E159" s="8" t="s">
        <v>51</v>
      </c>
      <c r="K159" s="15"/>
      <c r="L159" s="15"/>
      <c r="M159" s="15"/>
      <c r="N159" s="15"/>
    </row>
    <row r="160" spans="1:14" x14ac:dyDescent="0.3">
      <c r="A160" s="12" t="s">
        <v>302</v>
      </c>
      <c r="B160" s="14" t="s">
        <v>303</v>
      </c>
      <c r="C160" s="13" t="s">
        <v>54</v>
      </c>
      <c r="D160" s="13" t="s">
        <v>55</v>
      </c>
      <c r="E160" s="8" t="s">
        <v>56</v>
      </c>
      <c r="K160" s="15"/>
      <c r="L160" s="15"/>
      <c r="M160" s="15"/>
      <c r="N160" s="15"/>
    </row>
    <row r="161" spans="1:14" x14ac:dyDescent="0.3">
      <c r="A161" s="12" t="s">
        <v>306</v>
      </c>
      <c r="B161" s="14" t="s">
        <v>307</v>
      </c>
      <c r="C161" s="13" t="s">
        <v>54</v>
      </c>
      <c r="D161" s="13" t="s">
        <v>60</v>
      </c>
      <c r="E161" s="8" t="s">
        <v>56</v>
      </c>
      <c r="K161" s="15"/>
      <c r="L161" s="15"/>
      <c r="M161" s="15"/>
      <c r="N161" s="15"/>
    </row>
    <row r="162" spans="1:14" x14ac:dyDescent="0.3">
      <c r="A162" s="12" t="s">
        <v>309</v>
      </c>
      <c r="B162" s="14" t="s">
        <v>310</v>
      </c>
      <c r="C162" s="13" t="s">
        <v>72</v>
      </c>
      <c r="D162" s="13" t="s">
        <v>60</v>
      </c>
      <c r="E162" s="8" t="s">
        <v>56</v>
      </c>
      <c r="K162" s="15"/>
      <c r="L162" s="15"/>
      <c r="M162" s="15"/>
      <c r="N162" s="15"/>
    </row>
    <row r="163" spans="1:14" x14ac:dyDescent="0.3">
      <c r="A163" s="12" t="s">
        <v>304</v>
      </c>
      <c r="B163" s="14" t="s">
        <v>305</v>
      </c>
      <c r="C163" s="13" t="s">
        <v>59</v>
      </c>
      <c r="D163" s="13" t="s">
        <v>60</v>
      </c>
      <c r="E163" s="8" t="s">
        <v>56</v>
      </c>
      <c r="K163" s="15"/>
      <c r="L163" s="15"/>
      <c r="M163" s="15"/>
      <c r="N163" s="15"/>
    </row>
    <row r="164" spans="1:14" x14ac:dyDescent="0.3">
      <c r="A164" s="12" t="s">
        <v>311</v>
      </c>
      <c r="B164" s="14" t="s">
        <v>312</v>
      </c>
      <c r="C164" s="13" t="s">
        <v>283</v>
      </c>
      <c r="D164" s="13" t="s">
        <v>60</v>
      </c>
      <c r="E164" s="8" t="s">
        <v>56</v>
      </c>
      <c r="K164" s="15"/>
      <c r="L164" s="15"/>
      <c r="M164" s="15"/>
      <c r="N164" s="15"/>
    </row>
    <row r="165" spans="1:14" x14ac:dyDescent="0.3">
      <c r="A165" s="12" t="s">
        <v>313</v>
      </c>
      <c r="B165" s="14" t="s">
        <v>314</v>
      </c>
      <c r="C165" s="13" t="s">
        <v>59</v>
      </c>
      <c r="D165" s="13" t="s">
        <v>60</v>
      </c>
      <c r="E165" s="8" t="s">
        <v>56</v>
      </c>
      <c r="K165" s="15"/>
      <c r="L165" s="15"/>
      <c r="M165" s="15"/>
      <c r="N165" s="15"/>
    </row>
    <row r="166" spans="1:14" x14ac:dyDescent="0.3">
      <c r="A166" s="16" t="s">
        <v>315</v>
      </c>
      <c r="B166" s="17" t="s">
        <v>316</v>
      </c>
      <c r="C166" s="17" t="s">
        <v>63</v>
      </c>
      <c r="D166" s="17" t="s">
        <v>60</v>
      </c>
      <c r="E166" s="8" t="s">
        <v>56</v>
      </c>
      <c r="K166" s="15"/>
      <c r="L166" s="15"/>
      <c r="M166" s="15"/>
      <c r="N166" s="15"/>
    </row>
    <row r="167" spans="1:14" x14ac:dyDescent="0.3">
      <c r="A167" s="16" t="s">
        <v>317</v>
      </c>
      <c r="B167" s="17" t="s">
        <v>318</v>
      </c>
      <c r="C167" s="17" t="s">
        <v>59</v>
      </c>
      <c r="D167" s="17" t="s">
        <v>55</v>
      </c>
      <c r="E167" s="8" t="s">
        <v>51</v>
      </c>
      <c r="K167" s="15"/>
      <c r="L167" s="15"/>
      <c r="M167" s="15"/>
      <c r="N167" s="15"/>
    </row>
    <row r="168" spans="1:14" x14ac:dyDescent="0.3">
      <c r="A168" s="12" t="s">
        <v>319</v>
      </c>
      <c r="B168" s="14" t="s">
        <v>320</v>
      </c>
      <c r="C168" s="13" t="s">
        <v>54</v>
      </c>
      <c r="D168" s="13" t="s">
        <v>60</v>
      </c>
      <c r="E168" s="8" t="s">
        <v>56</v>
      </c>
      <c r="K168" s="15"/>
      <c r="L168" s="15"/>
      <c r="M168" s="15"/>
      <c r="N168" s="15"/>
    </row>
    <row r="169" spans="1:14" x14ac:dyDescent="0.3">
      <c r="A169" s="12" t="s">
        <v>321</v>
      </c>
      <c r="B169" s="14" t="s">
        <v>322</v>
      </c>
      <c r="C169" s="13" t="s">
        <v>92</v>
      </c>
      <c r="D169" s="13" t="s">
        <v>60</v>
      </c>
      <c r="E169" s="8" t="s">
        <v>56</v>
      </c>
      <c r="K169" s="15"/>
      <c r="L169" s="15"/>
      <c r="M169" s="15"/>
      <c r="N169" s="15"/>
    </row>
    <row r="170" spans="1:14" x14ac:dyDescent="0.3">
      <c r="A170" s="12" t="s">
        <v>693</v>
      </c>
      <c r="B170" s="14" t="s">
        <v>323</v>
      </c>
      <c r="C170" s="13" t="s">
        <v>59</v>
      </c>
      <c r="D170" s="13" t="s">
        <v>60</v>
      </c>
      <c r="E170" s="8" t="s">
        <v>56</v>
      </c>
      <c r="K170" s="15"/>
      <c r="L170" s="15"/>
      <c r="M170" s="15"/>
      <c r="N170" s="15"/>
    </row>
    <row r="171" spans="1:14" x14ac:dyDescent="0.3">
      <c r="A171" s="12" t="s">
        <v>780</v>
      </c>
      <c r="B171" s="14" t="s">
        <v>781</v>
      </c>
      <c r="C171" s="13" t="s">
        <v>92</v>
      </c>
      <c r="D171" s="13" t="s">
        <v>55</v>
      </c>
      <c r="E171" s="8" t="s">
        <v>56</v>
      </c>
      <c r="K171" s="15"/>
      <c r="L171" s="15"/>
      <c r="M171" s="15"/>
      <c r="N171" s="15"/>
    </row>
    <row r="172" spans="1:14" x14ac:dyDescent="0.3">
      <c r="A172" s="12" t="s">
        <v>705</v>
      </c>
      <c r="B172" s="14" t="s">
        <v>706</v>
      </c>
      <c r="C172" s="13" t="s">
        <v>59</v>
      </c>
      <c r="D172" s="13" t="s">
        <v>55</v>
      </c>
      <c r="E172" s="8" t="s">
        <v>51</v>
      </c>
      <c r="K172" s="15"/>
      <c r="L172" s="15"/>
      <c r="M172" s="15"/>
      <c r="N172" s="15"/>
    </row>
    <row r="173" spans="1:14" x14ac:dyDescent="0.3">
      <c r="A173" s="12" t="s">
        <v>324</v>
      </c>
      <c r="B173" s="14" t="s">
        <v>325</v>
      </c>
      <c r="C173" s="13" t="s">
        <v>59</v>
      </c>
      <c r="D173" s="13" t="s">
        <v>55</v>
      </c>
      <c r="E173" s="8" t="s">
        <v>51</v>
      </c>
      <c r="K173" s="15"/>
      <c r="L173" s="15"/>
      <c r="M173" s="15"/>
      <c r="N173" s="15"/>
    </row>
    <row r="174" spans="1:14" x14ac:dyDescent="0.3">
      <c r="A174" s="12" t="s">
        <v>326</v>
      </c>
      <c r="B174" s="13" t="s">
        <v>327</v>
      </c>
      <c r="C174" s="13" t="s">
        <v>59</v>
      </c>
      <c r="D174" s="13" t="s">
        <v>60</v>
      </c>
      <c r="E174" s="8" t="s">
        <v>56</v>
      </c>
      <c r="K174" s="15"/>
      <c r="L174" s="15"/>
      <c r="M174" s="15"/>
      <c r="N174" s="15"/>
    </row>
    <row r="175" spans="1:14" x14ac:dyDescent="0.3">
      <c r="A175" s="12" t="s">
        <v>328</v>
      </c>
      <c r="B175" s="14" t="s">
        <v>329</v>
      </c>
      <c r="C175" s="13" t="s">
        <v>54</v>
      </c>
      <c r="D175" s="13" t="s">
        <v>60</v>
      </c>
      <c r="E175" s="8" t="s">
        <v>56</v>
      </c>
      <c r="K175" s="15"/>
      <c r="L175" s="15"/>
      <c r="M175" s="15"/>
      <c r="N175" s="15"/>
    </row>
    <row r="176" spans="1:14" x14ac:dyDescent="0.3">
      <c r="A176" s="12" t="s">
        <v>332</v>
      </c>
      <c r="B176" s="14" t="s">
        <v>333</v>
      </c>
      <c r="C176" s="13" t="s">
        <v>81</v>
      </c>
      <c r="D176" s="13" t="s">
        <v>55</v>
      </c>
      <c r="E176" s="8" t="s">
        <v>56</v>
      </c>
      <c r="K176" s="15"/>
      <c r="L176" s="15"/>
      <c r="M176" s="15"/>
      <c r="N176" s="15"/>
    </row>
    <row r="177" spans="1:14" x14ac:dyDescent="0.3">
      <c r="A177" s="12" t="s">
        <v>330</v>
      </c>
      <c r="B177" s="14" t="s">
        <v>331</v>
      </c>
      <c r="C177" s="13" t="s">
        <v>72</v>
      </c>
      <c r="D177" s="13" t="s">
        <v>55</v>
      </c>
      <c r="E177" s="8" t="s">
        <v>56</v>
      </c>
      <c r="K177" s="15"/>
      <c r="L177" s="15"/>
      <c r="M177" s="15"/>
      <c r="N177" s="15"/>
    </row>
    <row r="178" spans="1:14" x14ac:dyDescent="0.3">
      <c r="A178" s="12" t="s">
        <v>334</v>
      </c>
      <c r="B178" s="14" t="s">
        <v>335</v>
      </c>
      <c r="C178" s="13" t="s">
        <v>59</v>
      </c>
      <c r="D178" s="13" t="s">
        <v>55</v>
      </c>
      <c r="E178" s="8" t="s">
        <v>56</v>
      </c>
      <c r="K178" s="15"/>
      <c r="L178" s="15"/>
      <c r="M178" s="15"/>
      <c r="N178" s="15"/>
    </row>
    <row r="179" spans="1:14" x14ac:dyDescent="0.3">
      <c r="A179" s="12" t="s">
        <v>707</v>
      </c>
      <c r="B179" s="14" t="s">
        <v>708</v>
      </c>
      <c r="C179" s="13" t="s">
        <v>72</v>
      </c>
      <c r="D179" s="13" t="s">
        <v>55</v>
      </c>
      <c r="E179" s="8" t="s">
        <v>56</v>
      </c>
      <c r="K179" s="15"/>
      <c r="L179" s="15"/>
      <c r="M179" s="15"/>
      <c r="N179" s="15"/>
    </row>
    <row r="180" spans="1:14" x14ac:dyDescent="0.3">
      <c r="A180" s="16" t="s">
        <v>336</v>
      </c>
      <c r="B180" s="17" t="s">
        <v>337</v>
      </c>
      <c r="C180" s="17" t="s">
        <v>59</v>
      </c>
      <c r="D180" s="17" t="s">
        <v>55</v>
      </c>
      <c r="E180" s="8" t="s">
        <v>51</v>
      </c>
      <c r="K180" s="15"/>
      <c r="L180" s="15"/>
      <c r="M180" s="15"/>
      <c r="N180" s="15"/>
    </row>
    <row r="181" spans="1:14" x14ac:dyDescent="0.3">
      <c r="A181" s="12" t="s">
        <v>338</v>
      </c>
      <c r="B181" s="13" t="s">
        <v>339</v>
      </c>
      <c r="C181" s="13" t="s">
        <v>54</v>
      </c>
      <c r="D181" s="13" t="s">
        <v>55</v>
      </c>
      <c r="E181" s="8" t="s">
        <v>56</v>
      </c>
      <c r="K181" s="15"/>
      <c r="L181" s="15"/>
      <c r="M181" s="15"/>
      <c r="N181" s="15"/>
    </row>
    <row r="182" spans="1:14" x14ac:dyDescent="0.3">
      <c r="A182" s="12" t="s">
        <v>340</v>
      </c>
      <c r="B182" s="13" t="s">
        <v>341</v>
      </c>
      <c r="C182" s="13" t="s">
        <v>54</v>
      </c>
      <c r="D182" s="13" t="s">
        <v>55</v>
      </c>
      <c r="E182" s="8" t="s">
        <v>56</v>
      </c>
      <c r="K182" s="15"/>
      <c r="L182" s="15"/>
      <c r="M182" s="15"/>
      <c r="N182" s="15"/>
    </row>
    <row r="183" spans="1:14" x14ac:dyDescent="0.3">
      <c r="A183" s="16" t="s">
        <v>342</v>
      </c>
      <c r="B183" s="17" t="s">
        <v>343</v>
      </c>
      <c r="C183" s="17" t="s">
        <v>59</v>
      </c>
      <c r="D183" s="17" t="s">
        <v>55</v>
      </c>
      <c r="E183" s="8" t="s">
        <v>51</v>
      </c>
      <c r="K183" s="15"/>
      <c r="L183" s="15"/>
      <c r="M183" s="15"/>
      <c r="N183" s="15"/>
    </row>
    <row r="184" spans="1:14" x14ac:dyDescent="0.3">
      <c r="A184" s="16" t="s">
        <v>344</v>
      </c>
      <c r="B184" s="17" t="s">
        <v>345</v>
      </c>
      <c r="C184" s="17" t="s">
        <v>59</v>
      </c>
      <c r="D184" s="17" t="s">
        <v>55</v>
      </c>
      <c r="E184" s="8" t="s">
        <v>56</v>
      </c>
      <c r="K184" s="15"/>
      <c r="L184" s="15"/>
      <c r="M184" s="15"/>
      <c r="N184" s="15"/>
    </row>
    <row r="185" spans="1:14" x14ac:dyDescent="0.3">
      <c r="A185" s="12" t="s">
        <v>346</v>
      </c>
      <c r="B185" s="14" t="s">
        <v>347</v>
      </c>
      <c r="C185" s="13" t="s">
        <v>59</v>
      </c>
      <c r="D185" s="13" t="s">
        <v>60</v>
      </c>
      <c r="E185" s="8" t="s">
        <v>51</v>
      </c>
      <c r="K185" s="15"/>
      <c r="L185" s="15"/>
      <c r="M185" s="15"/>
      <c r="N185" s="15"/>
    </row>
    <row r="186" spans="1:14" x14ac:dyDescent="0.3">
      <c r="A186" s="12" t="s">
        <v>768</v>
      </c>
      <c r="B186" s="14" t="s">
        <v>769</v>
      </c>
      <c r="C186" s="13" t="s">
        <v>92</v>
      </c>
      <c r="D186" s="13" t="s">
        <v>55</v>
      </c>
      <c r="E186" s="8" t="s">
        <v>56</v>
      </c>
      <c r="K186" s="15"/>
      <c r="L186" s="15"/>
      <c r="M186" s="15"/>
      <c r="N186" s="15"/>
    </row>
    <row r="187" spans="1:14" x14ac:dyDescent="0.3">
      <c r="A187" s="12" t="s">
        <v>348</v>
      </c>
      <c r="B187" s="14" t="s">
        <v>349</v>
      </c>
      <c r="C187" s="13" t="s">
        <v>92</v>
      </c>
      <c r="D187" s="13" t="s">
        <v>60</v>
      </c>
      <c r="E187" s="8" t="s">
        <v>56</v>
      </c>
      <c r="K187" s="15"/>
      <c r="L187" s="15"/>
      <c r="M187" s="15"/>
      <c r="N187" s="15"/>
    </row>
    <row r="188" spans="1:14" x14ac:dyDescent="0.3">
      <c r="A188" s="12" t="s">
        <v>350</v>
      </c>
      <c r="B188" s="14" t="s">
        <v>351</v>
      </c>
      <c r="C188" s="13" t="s">
        <v>54</v>
      </c>
      <c r="D188" s="13" t="s">
        <v>60</v>
      </c>
      <c r="E188" s="8" t="s">
        <v>56</v>
      </c>
      <c r="K188" s="15"/>
      <c r="L188" s="15"/>
      <c r="M188" s="15"/>
      <c r="N188" s="15"/>
    </row>
    <row r="189" spans="1:14" x14ac:dyDescent="0.3">
      <c r="A189" s="12" t="s">
        <v>352</v>
      </c>
      <c r="B189" s="13" t="s">
        <v>353</v>
      </c>
      <c r="C189" s="13" t="s">
        <v>59</v>
      </c>
      <c r="D189" s="13" t="s">
        <v>60</v>
      </c>
      <c r="E189" s="8" t="s">
        <v>51</v>
      </c>
      <c r="K189" s="15"/>
      <c r="L189" s="15"/>
      <c r="M189" s="15"/>
      <c r="N189" s="15"/>
    </row>
    <row r="190" spans="1:14" x14ac:dyDescent="0.3">
      <c r="A190" s="12" t="s">
        <v>354</v>
      </c>
      <c r="B190" s="13" t="s">
        <v>355</v>
      </c>
      <c r="C190" s="13" t="s">
        <v>54</v>
      </c>
      <c r="D190" s="13" t="s">
        <v>60</v>
      </c>
      <c r="E190" s="8" t="s">
        <v>56</v>
      </c>
      <c r="K190" s="15"/>
      <c r="L190" s="15"/>
      <c r="M190" s="15"/>
      <c r="N190" s="15"/>
    </row>
    <row r="191" spans="1:14" x14ac:dyDescent="0.3">
      <c r="A191" s="12" t="s">
        <v>356</v>
      </c>
      <c r="B191" s="13" t="s">
        <v>357</v>
      </c>
      <c r="C191" s="13" t="s">
        <v>54</v>
      </c>
      <c r="D191" s="13" t="s">
        <v>60</v>
      </c>
      <c r="E191" s="8" t="s">
        <v>56</v>
      </c>
      <c r="K191" s="15"/>
      <c r="L191" s="15"/>
      <c r="M191" s="15"/>
      <c r="N191" s="15"/>
    </row>
    <row r="192" spans="1:14" x14ac:dyDescent="0.3">
      <c r="A192" s="12" t="s">
        <v>633</v>
      </c>
      <c r="B192" s="13" t="s">
        <v>634</v>
      </c>
      <c r="C192" s="13" t="s">
        <v>59</v>
      </c>
      <c r="D192" s="13" t="s">
        <v>55</v>
      </c>
      <c r="E192" s="8" t="s">
        <v>51</v>
      </c>
      <c r="K192" s="15"/>
      <c r="L192" s="15"/>
      <c r="M192" s="15"/>
      <c r="N192" s="15"/>
    </row>
    <row r="193" spans="1:14" x14ac:dyDescent="0.3">
      <c r="A193" s="12" t="s">
        <v>358</v>
      </c>
      <c r="B193" s="14" t="s">
        <v>359</v>
      </c>
      <c r="C193" s="13" t="s">
        <v>54</v>
      </c>
      <c r="D193" s="13" t="s">
        <v>55</v>
      </c>
      <c r="E193" s="8" t="s">
        <v>56</v>
      </c>
      <c r="K193" s="15"/>
      <c r="L193" s="15"/>
      <c r="M193" s="15"/>
      <c r="N193" s="15"/>
    </row>
    <row r="194" spans="1:14" x14ac:dyDescent="0.3">
      <c r="A194" s="12" t="s">
        <v>687</v>
      </c>
      <c r="B194" s="14" t="s">
        <v>688</v>
      </c>
      <c r="C194" s="13" t="s">
        <v>54</v>
      </c>
      <c r="D194" s="13" t="s">
        <v>55</v>
      </c>
      <c r="E194" s="8" t="s">
        <v>56</v>
      </c>
      <c r="K194" s="15"/>
      <c r="L194" s="15"/>
      <c r="M194" s="15"/>
      <c r="N194" s="15"/>
    </row>
    <row r="195" spans="1:14" x14ac:dyDescent="0.3">
      <c r="A195" s="12" t="s">
        <v>360</v>
      </c>
      <c r="B195" s="14" t="s">
        <v>361</v>
      </c>
      <c r="C195" s="13" t="s">
        <v>59</v>
      </c>
      <c r="D195" s="13" t="s">
        <v>55</v>
      </c>
      <c r="E195" s="8" t="s">
        <v>56</v>
      </c>
      <c r="K195" s="15"/>
      <c r="L195" s="15"/>
      <c r="M195" s="15"/>
      <c r="N195" s="15"/>
    </row>
    <row r="196" spans="1:14" x14ac:dyDescent="0.3">
      <c r="A196" s="12" t="s">
        <v>362</v>
      </c>
      <c r="B196" s="14" t="s">
        <v>363</v>
      </c>
      <c r="C196" s="17" t="s">
        <v>59</v>
      </c>
      <c r="D196" s="17" t="s">
        <v>55</v>
      </c>
      <c r="E196" s="8" t="s">
        <v>51</v>
      </c>
      <c r="K196" s="15"/>
      <c r="L196" s="15"/>
      <c r="M196" s="15"/>
      <c r="N196" s="15"/>
    </row>
    <row r="197" spans="1:14" x14ac:dyDescent="0.3">
      <c r="A197" s="12" t="s">
        <v>364</v>
      </c>
      <c r="B197" s="13" t="s">
        <v>365</v>
      </c>
      <c r="C197" s="13" t="s">
        <v>54</v>
      </c>
      <c r="D197" s="13" t="s">
        <v>55</v>
      </c>
      <c r="E197" s="8" t="s">
        <v>51</v>
      </c>
      <c r="K197" s="15"/>
      <c r="L197" s="15"/>
      <c r="M197" s="15"/>
      <c r="N197" s="15"/>
    </row>
    <row r="198" spans="1:14" x14ac:dyDescent="0.3">
      <c r="A198" s="12" t="s">
        <v>366</v>
      </c>
      <c r="B198" s="14" t="s">
        <v>367</v>
      </c>
      <c r="C198" s="13" t="s">
        <v>54</v>
      </c>
      <c r="D198" s="13" t="s">
        <v>55</v>
      </c>
      <c r="E198" s="8" t="s">
        <v>56</v>
      </c>
      <c r="K198" s="15"/>
      <c r="L198" s="15"/>
      <c r="M198" s="15"/>
      <c r="N198" s="15"/>
    </row>
    <row r="199" spans="1:14" x14ac:dyDescent="0.3">
      <c r="A199" s="12" t="s">
        <v>370</v>
      </c>
      <c r="B199" s="14" t="s">
        <v>371</v>
      </c>
      <c r="C199" s="13" t="s">
        <v>54</v>
      </c>
      <c r="D199" s="13" t="s">
        <v>55</v>
      </c>
      <c r="E199" s="8" t="s">
        <v>56</v>
      </c>
      <c r="K199" s="15"/>
      <c r="L199" s="15"/>
      <c r="M199" s="15"/>
      <c r="N199" s="15"/>
    </row>
    <row r="200" spans="1:14" x14ac:dyDescent="0.3">
      <c r="A200" s="12" t="s">
        <v>372</v>
      </c>
      <c r="B200" s="14" t="s">
        <v>373</v>
      </c>
      <c r="C200" s="13" t="s">
        <v>54</v>
      </c>
      <c r="D200" s="13" t="s">
        <v>55</v>
      </c>
      <c r="E200" s="8" t="s">
        <v>56</v>
      </c>
      <c r="K200" s="15"/>
      <c r="L200" s="15"/>
      <c r="M200" s="15"/>
      <c r="N200" s="15"/>
    </row>
    <row r="201" spans="1:14" x14ac:dyDescent="0.3">
      <c r="A201" s="12" t="s">
        <v>368</v>
      </c>
      <c r="B201" s="14" t="s">
        <v>369</v>
      </c>
      <c r="C201" s="13" t="s">
        <v>54</v>
      </c>
      <c r="D201" s="13" t="s">
        <v>55</v>
      </c>
      <c r="E201" s="8" t="s">
        <v>51</v>
      </c>
      <c r="K201" s="15"/>
      <c r="L201" s="15"/>
      <c r="M201" s="15"/>
      <c r="N201" s="15"/>
    </row>
    <row r="202" spans="1:14" x14ac:dyDescent="0.3">
      <c r="A202" s="12" t="s">
        <v>627</v>
      </c>
      <c r="B202" s="14" t="s">
        <v>628</v>
      </c>
      <c r="C202" s="13" t="s">
        <v>63</v>
      </c>
      <c r="D202" s="13" t="s">
        <v>55</v>
      </c>
      <c r="E202" s="8" t="s">
        <v>56</v>
      </c>
      <c r="K202" s="15"/>
      <c r="L202" s="15"/>
      <c r="M202" s="15"/>
      <c r="N202" s="15"/>
    </row>
    <row r="203" spans="1:14" x14ac:dyDescent="0.3">
      <c r="A203" s="16" t="s">
        <v>374</v>
      </c>
      <c r="B203" s="17" t="s">
        <v>375</v>
      </c>
      <c r="C203" s="17" t="s">
        <v>59</v>
      </c>
      <c r="D203" s="17" t="s">
        <v>55</v>
      </c>
      <c r="E203" s="8" t="s">
        <v>51</v>
      </c>
      <c r="K203" s="15"/>
      <c r="L203" s="15"/>
      <c r="M203" s="15"/>
      <c r="N203" s="15"/>
    </row>
    <row r="204" spans="1:14" x14ac:dyDescent="0.3">
      <c r="A204" s="16" t="s">
        <v>376</v>
      </c>
      <c r="B204" s="17" t="s">
        <v>377</v>
      </c>
      <c r="C204" s="17" t="s">
        <v>59</v>
      </c>
      <c r="D204" s="17" t="s">
        <v>55</v>
      </c>
      <c r="E204" s="8" t="s">
        <v>51</v>
      </c>
      <c r="K204" s="15"/>
      <c r="L204" s="15"/>
      <c r="M204" s="15"/>
      <c r="N204" s="15"/>
    </row>
    <row r="205" spans="1:14" x14ac:dyDescent="0.3">
      <c r="A205" s="16" t="s">
        <v>378</v>
      </c>
      <c r="B205" s="17" t="s">
        <v>379</v>
      </c>
      <c r="C205" s="17" t="s">
        <v>308</v>
      </c>
      <c r="D205" s="17" t="s">
        <v>55</v>
      </c>
      <c r="E205" s="8" t="s">
        <v>56</v>
      </c>
      <c r="K205" s="15"/>
      <c r="L205" s="15"/>
      <c r="M205" s="15"/>
      <c r="N205" s="15"/>
    </row>
    <row r="206" spans="1:14" x14ac:dyDescent="0.3">
      <c r="A206" s="16" t="s">
        <v>776</v>
      </c>
      <c r="B206" s="17" t="s">
        <v>777</v>
      </c>
      <c r="C206" s="17" t="s">
        <v>92</v>
      </c>
      <c r="D206" s="17" t="s">
        <v>60</v>
      </c>
      <c r="E206" s="8" t="s">
        <v>56</v>
      </c>
      <c r="K206" s="15"/>
      <c r="L206" s="15"/>
      <c r="M206" s="15"/>
      <c r="N206" s="15"/>
    </row>
    <row r="207" spans="1:14" x14ac:dyDescent="0.3">
      <c r="A207" s="12" t="s">
        <v>380</v>
      </c>
      <c r="B207" s="13" t="s">
        <v>381</v>
      </c>
      <c r="C207" s="13" t="s">
        <v>54</v>
      </c>
      <c r="D207" s="13" t="s">
        <v>60</v>
      </c>
      <c r="E207" s="8" t="s">
        <v>56</v>
      </c>
      <c r="K207" s="15"/>
      <c r="L207" s="15"/>
      <c r="M207" s="15"/>
      <c r="N207" s="15"/>
    </row>
    <row r="208" spans="1:14" x14ac:dyDescent="0.3">
      <c r="A208" s="12" t="s">
        <v>382</v>
      </c>
      <c r="B208" s="13" t="s">
        <v>383</v>
      </c>
      <c r="C208" s="13" t="s">
        <v>54</v>
      </c>
      <c r="D208" s="13" t="s">
        <v>60</v>
      </c>
      <c r="E208" s="8" t="s">
        <v>56</v>
      </c>
      <c r="K208" s="15"/>
      <c r="L208" s="15"/>
      <c r="M208" s="15"/>
      <c r="N208" s="15"/>
    </row>
    <row r="209" spans="1:14" x14ac:dyDescent="0.3">
      <c r="A209" s="12" t="s">
        <v>384</v>
      </c>
      <c r="B209" s="13" t="s">
        <v>385</v>
      </c>
      <c r="C209" s="13" t="s">
        <v>59</v>
      </c>
      <c r="D209" s="13" t="s">
        <v>60</v>
      </c>
      <c r="E209" s="8" t="s">
        <v>51</v>
      </c>
      <c r="K209" s="15"/>
      <c r="L209" s="15"/>
      <c r="M209" s="15"/>
      <c r="N209" s="15"/>
    </row>
    <row r="210" spans="1:14" x14ac:dyDescent="0.3">
      <c r="A210" s="12" t="s">
        <v>631</v>
      </c>
      <c r="B210" s="13" t="s">
        <v>632</v>
      </c>
      <c r="C210" s="13" t="s">
        <v>63</v>
      </c>
      <c r="D210" s="13" t="s">
        <v>60</v>
      </c>
      <c r="E210" s="8" t="s">
        <v>56</v>
      </c>
      <c r="K210" s="15"/>
      <c r="L210" s="15"/>
      <c r="M210" s="15"/>
      <c r="N210" s="15"/>
    </row>
    <row r="211" spans="1:14" x14ac:dyDescent="0.3">
      <c r="A211" s="12" t="s">
        <v>713</v>
      </c>
      <c r="B211" s="13" t="s">
        <v>714</v>
      </c>
      <c r="C211" s="13" t="s">
        <v>54</v>
      </c>
      <c r="D211" s="13" t="s">
        <v>55</v>
      </c>
      <c r="E211" s="8" t="s">
        <v>56</v>
      </c>
      <c r="K211" s="15"/>
      <c r="L211" s="15"/>
      <c r="M211" s="15"/>
      <c r="N211" s="15"/>
    </row>
    <row r="212" spans="1:14" x14ac:dyDescent="0.3">
      <c r="A212" s="12" t="s">
        <v>388</v>
      </c>
      <c r="B212" s="13" t="s">
        <v>389</v>
      </c>
      <c r="C212" s="13" t="s">
        <v>59</v>
      </c>
      <c r="D212" s="13" t="s">
        <v>55</v>
      </c>
      <c r="E212" s="8" t="s">
        <v>56</v>
      </c>
      <c r="K212" s="15"/>
      <c r="L212" s="15"/>
      <c r="M212" s="15"/>
      <c r="N212" s="15"/>
    </row>
    <row r="213" spans="1:14" x14ac:dyDescent="0.3">
      <c r="A213" s="12" t="s">
        <v>386</v>
      </c>
      <c r="B213" s="13" t="s">
        <v>387</v>
      </c>
      <c r="C213" s="13" t="s">
        <v>72</v>
      </c>
      <c r="D213" s="13" t="s">
        <v>55</v>
      </c>
      <c r="E213" s="8" t="s">
        <v>56</v>
      </c>
      <c r="K213" s="15"/>
      <c r="L213" s="15"/>
      <c r="M213" s="15"/>
      <c r="N213" s="15"/>
    </row>
    <row r="214" spans="1:14" x14ac:dyDescent="0.3">
      <c r="A214" s="12" t="s">
        <v>390</v>
      </c>
      <c r="B214" s="13" t="s">
        <v>391</v>
      </c>
      <c r="C214" s="13" t="s">
        <v>59</v>
      </c>
      <c r="D214" s="13" t="s">
        <v>60</v>
      </c>
      <c r="E214" s="8" t="s">
        <v>56</v>
      </c>
      <c r="K214" s="15"/>
      <c r="L214" s="15"/>
      <c r="M214" s="15"/>
      <c r="N214" s="15"/>
    </row>
    <row r="215" spans="1:14" x14ac:dyDescent="0.3">
      <c r="A215" s="16" t="s">
        <v>392</v>
      </c>
      <c r="B215" s="17" t="s">
        <v>393</v>
      </c>
      <c r="C215" s="17" t="s">
        <v>63</v>
      </c>
      <c r="D215" s="17" t="s">
        <v>60</v>
      </c>
      <c r="E215" s="8" t="s">
        <v>56</v>
      </c>
      <c r="K215" s="15"/>
      <c r="L215" s="15"/>
      <c r="M215" s="15"/>
      <c r="N215" s="15"/>
    </row>
    <row r="216" spans="1:14" x14ac:dyDescent="0.3">
      <c r="A216" s="12" t="s">
        <v>394</v>
      </c>
      <c r="B216" s="13" t="s">
        <v>395</v>
      </c>
      <c r="C216" s="13" t="s">
        <v>59</v>
      </c>
      <c r="D216" s="13" t="s">
        <v>60</v>
      </c>
      <c r="E216" s="8" t="s">
        <v>51</v>
      </c>
      <c r="K216" s="15"/>
      <c r="L216" s="15"/>
      <c r="M216" s="15"/>
      <c r="N216" s="15"/>
    </row>
    <row r="217" spans="1:14" x14ac:dyDescent="0.3">
      <c r="A217" s="12" t="s">
        <v>396</v>
      </c>
      <c r="B217" s="14" t="s">
        <v>397</v>
      </c>
      <c r="C217" s="13" t="s">
        <v>283</v>
      </c>
      <c r="D217" s="13" t="s">
        <v>60</v>
      </c>
      <c r="E217" s="8" t="s">
        <v>56</v>
      </c>
      <c r="K217" s="15"/>
      <c r="L217" s="15"/>
      <c r="M217" s="15"/>
      <c r="N217" s="15"/>
    </row>
    <row r="218" spans="1:14" x14ac:dyDescent="0.3">
      <c r="A218" s="12" t="s">
        <v>398</v>
      </c>
      <c r="B218" s="14" t="s">
        <v>399</v>
      </c>
      <c r="C218" s="13" t="s">
        <v>59</v>
      </c>
      <c r="D218" s="13" t="s">
        <v>60</v>
      </c>
      <c r="E218" s="8" t="s">
        <v>51</v>
      </c>
      <c r="K218" s="15"/>
      <c r="L218" s="15"/>
      <c r="M218" s="15"/>
      <c r="N218" s="15"/>
    </row>
    <row r="219" spans="1:14" x14ac:dyDescent="0.3">
      <c r="A219" s="12" t="s">
        <v>726</v>
      </c>
      <c r="B219" s="14" t="s">
        <v>400</v>
      </c>
      <c r="C219" s="13" t="s">
        <v>59</v>
      </c>
      <c r="D219" s="13" t="s">
        <v>60</v>
      </c>
      <c r="E219" s="8" t="s">
        <v>51</v>
      </c>
      <c r="K219" s="15"/>
      <c r="L219" s="15"/>
      <c r="M219" s="15"/>
      <c r="N219" s="15"/>
    </row>
    <row r="220" spans="1:14" x14ac:dyDescent="0.3">
      <c r="A220" s="12" t="s">
        <v>401</v>
      </c>
      <c r="B220" s="14" t="s">
        <v>402</v>
      </c>
      <c r="C220" s="13" t="s">
        <v>59</v>
      </c>
      <c r="D220" s="13" t="s">
        <v>55</v>
      </c>
      <c r="E220" s="8" t="s">
        <v>56</v>
      </c>
      <c r="K220" s="15"/>
      <c r="L220" s="15"/>
      <c r="M220" s="15"/>
      <c r="N220" s="15"/>
    </row>
    <row r="221" spans="1:14" x14ac:dyDescent="0.3">
      <c r="A221" s="12" t="s">
        <v>403</v>
      </c>
      <c r="B221" s="14" t="s">
        <v>404</v>
      </c>
      <c r="C221" s="13" t="s">
        <v>63</v>
      </c>
      <c r="D221" s="13" t="s">
        <v>60</v>
      </c>
      <c r="E221" s="8" t="s">
        <v>56</v>
      </c>
      <c r="K221" s="15"/>
      <c r="L221" s="15"/>
      <c r="M221" s="15"/>
      <c r="N221" s="15"/>
    </row>
    <row r="222" spans="1:14" x14ac:dyDescent="0.3">
      <c r="A222" s="12" t="s">
        <v>661</v>
      </c>
      <c r="B222" s="14" t="s">
        <v>662</v>
      </c>
      <c r="C222" s="13" t="s">
        <v>283</v>
      </c>
      <c r="D222" s="13" t="s">
        <v>60</v>
      </c>
      <c r="E222" s="8" t="s">
        <v>56</v>
      </c>
      <c r="K222" s="15"/>
      <c r="L222" s="15"/>
      <c r="M222" s="15"/>
      <c r="N222" s="15"/>
    </row>
    <row r="223" spans="1:14" x14ac:dyDescent="0.3">
      <c r="A223" s="12" t="s">
        <v>405</v>
      </c>
      <c r="B223" s="14" t="s">
        <v>406</v>
      </c>
      <c r="C223" s="13" t="s">
        <v>92</v>
      </c>
      <c r="D223" s="13" t="s">
        <v>60</v>
      </c>
      <c r="E223" s="8" t="s">
        <v>56</v>
      </c>
      <c r="K223" s="15"/>
      <c r="L223" s="15"/>
      <c r="M223" s="15"/>
      <c r="N223" s="15"/>
    </row>
    <row r="224" spans="1:14" x14ac:dyDescent="0.3">
      <c r="A224" s="12" t="s">
        <v>407</v>
      </c>
      <c r="B224" s="14" t="s">
        <v>408</v>
      </c>
      <c r="C224" s="13" t="s">
        <v>59</v>
      </c>
      <c r="D224" s="13" t="s">
        <v>55</v>
      </c>
      <c r="E224" s="8" t="s">
        <v>56</v>
      </c>
      <c r="K224" s="15"/>
      <c r="L224" s="15"/>
      <c r="M224" s="15"/>
      <c r="N224" s="15"/>
    </row>
    <row r="225" spans="1:14" x14ac:dyDescent="0.3">
      <c r="A225" s="12" t="s">
        <v>411</v>
      </c>
      <c r="B225" s="14" t="s">
        <v>412</v>
      </c>
      <c r="C225" s="13" t="s">
        <v>92</v>
      </c>
      <c r="D225" s="13" t="s">
        <v>55</v>
      </c>
      <c r="E225" s="8" t="s">
        <v>56</v>
      </c>
      <c r="K225" s="15"/>
      <c r="L225" s="15"/>
      <c r="M225" s="15"/>
      <c r="N225" s="15"/>
    </row>
    <row r="226" spans="1:14" x14ac:dyDescent="0.3">
      <c r="A226" s="12" t="s">
        <v>409</v>
      </c>
      <c r="B226" s="14" t="s">
        <v>410</v>
      </c>
      <c r="C226" s="13" t="s">
        <v>72</v>
      </c>
      <c r="D226" s="13" t="s">
        <v>55</v>
      </c>
      <c r="E226" s="8" t="s">
        <v>56</v>
      </c>
      <c r="K226" s="15"/>
      <c r="L226" s="15"/>
      <c r="M226" s="15"/>
      <c r="N226" s="15"/>
    </row>
    <row r="227" spans="1:14" x14ac:dyDescent="0.3">
      <c r="A227" s="12" t="s">
        <v>413</v>
      </c>
      <c r="B227" s="13" t="s">
        <v>414</v>
      </c>
      <c r="C227" s="13" t="s">
        <v>92</v>
      </c>
      <c r="D227" s="13" t="s">
        <v>55</v>
      </c>
      <c r="E227" s="8" t="s">
        <v>56</v>
      </c>
      <c r="K227" s="15"/>
      <c r="L227" s="15"/>
      <c r="M227" s="15"/>
      <c r="N227" s="15"/>
    </row>
    <row r="228" spans="1:14" x14ac:dyDescent="0.3">
      <c r="A228" s="12" t="s">
        <v>674</v>
      </c>
      <c r="B228" s="13" t="s">
        <v>675</v>
      </c>
      <c r="C228" s="13" t="s">
        <v>54</v>
      </c>
      <c r="D228" s="13" t="s">
        <v>55</v>
      </c>
      <c r="E228" s="8" t="s">
        <v>56</v>
      </c>
      <c r="K228" s="15"/>
      <c r="L228" s="15"/>
      <c r="M228" s="15"/>
      <c r="N228" s="15"/>
    </row>
    <row r="229" spans="1:14" x14ac:dyDescent="0.3">
      <c r="A229" s="12" t="s">
        <v>415</v>
      </c>
      <c r="B229" s="13" t="s">
        <v>416</v>
      </c>
      <c r="C229" s="13" t="s">
        <v>417</v>
      </c>
      <c r="D229" s="13" t="s">
        <v>55</v>
      </c>
      <c r="E229" s="8" t="s">
        <v>56</v>
      </c>
      <c r="K229" s="15"/>
      <c r="L229" s="15"/>
      <c r="M229" s="15"/>
      <c r="N229" s="15"/>
    </row>
    <row r="230" spans="1:14" x14ac:dyDescent="0.3">
      <c r="A230" s="12" t="s">
        <v>612</v>
      </c>
      <c r="B230" s="13" t="s">
        <v>613</v>
      </c>
      <c r="C230" s="13" t="s">
        <v>72</v>
      </c>
      <c r="D230" s="13" t="s">
        <v>55</v>
      </c>
      <c r="E230" s="8" t="s">
        <v>56</v>
      </c>
      <c r="K230" s="15"/>
      <c r="L230" s="15"/>
      <c r="M230" s="15"/>
      <c r="N230" s="15"/>
    </row>
    <row r="231" spans="1:14" x14ac:dyDescent="0.3">
      <c r="A231" s="12" t="s">
        <v>418</v>
      </c>
      <c r="B231" s="13" t="s">
        <v>419</v>
      </c>
      <c r="C231" s="13" t="s">
        <v>54</v>
      </c>
      <c r="D231" s="13" t="s">
        <v>60</v>
      </c>
      <c r="E231" s="8" t="s">
        <v>51</v>
      </c>
      <c r="K231" s="15"/>
      <c r="L231" s="15"/>
      <c r="M231" s="15"/>
      <c r="N231" s="15"/>
    </row>
    <row r="232" spans="1:14" x14ac:dyDescent="0.3">
      <c r="A232" s="12" t="s">
        <v>420</v>
      </c>
      <c r="B232" s="13" t="s">
        <v>421</v>
      </c>
      <c r="C232" s="13" t="s">
        <v>59</v>
      </c>
      <c r="D232" s="13" t="s">
        <v>55</v>
      </c>
      <c r="E232" s="8" t="s">
        <v>51</v>
      </c>
      <c r="K232" s="15"/>
      <c r="L232" s="15"/>
      <c r="M232" s="15"/>
      <c r="N232" s="15"/>
    </row>
    <row r="233" spans="1:14" x14ac:dyDescent="0.3">
      <c r="A233" s="12" t="s">
        <v>422</v>
      </c>
      <c r="B233" s="14" t="s">
        <v>423</v>
      </c>
      <c r="C233" s="13" t="s">
        <v>54</v>
      </c>
      <c r="D233" s="13" t="s">
        <v>55</v>
      </c>
      <c r="E233" s="8" t="s">
        <v>51</v>
      </c>
      <c r="K233" s="15"/>
      <c r="L233" s="15"/>
      <c r="M233" s="15"/>
      <c r="N233" s="15"/>
    </row>
    <row r="234" spans="1:14" x14ac:dyDescent="0.3">
      <c r="A234" s="12" t="s">
        <v>755</v>
      </c>
      <c r="B234" s="14" t="s">
        <v>756</v>
      </c>
      <c r="C234" s="13" t="s">
        <v>751</v>
      </c>
      <c r="D234" s="13" t="s">
        <v>55</v>
      </c>
      <c r="E234" s="8" t="s">
        <v>56</v>
      </c>
      <c r="K234" s="15"/>
      <c r="L234" s="15"/>
      <c r="M234" s="15"/>
      <c r="N234" s="15"/>
    </row>
    <row r="235" spans="1:14" x14ac:dyDescent="0.3">
      <c r="A235" s="12" t="s">
        <v>424</v>
      </c>
      <c r="B235" s="14" t="s">
        <v>425</v>
      </c>
      <c r="C235" s="13" t="s">
        <v>59</v>
      </c>
      <c r="D235" s="13" t="s">
        <v>55</v>
      </c>
      <c r="E235" s="8" t="s">
        <v>56</v>
      </c>
      <c r="K235" s="15"/>
      <c r="L235" s="15"/>
      <c r="M235" s="15"/>
      <c r="N235" s="15"/>
    </row>
    <row r="236" spans="1:14" x14ac:dyDescent="0.3">
      <c r="A236" s="12" t="s">
        <v>428</v>
      </c>
      <c r="B236" s="14" t="s">
        <v>429</v>
      </c>
      <c r="C236" s="13" t="s">
        <v>283</v>
      </c>
      <c r="D236" s="13" t="s">
        <v>55</v>
      </c>
      <c r="E236" s="8" t="s">
        <v>56</v>
      </c>
      <c r="K236" s="15"/>
      <c r="L236" s="15"/>
      <c r="M236" s="15"/>
      <c r="N236" s="15"/>
    </row>
    <row r="237" spans="1:14" x14ac:dyDescent="0.3">
      <c r="A237" s="12" t="s">
        <v>616</v>
      </c>
      <c r="B237" s="14" t="s">
        <v>617</v>
      </c>
      <c r="C237" s="13" t="s">
        <v>63</v>
      </c>
      <c r="D237" s="13" t="s">
        <v>55</v>
      </c>
      <c r="E237" s="8" t="s">
        <v>56</v>
      </c>
      <c r="K237" s="15"/>
      <c r="L237" s="15"/>
      <c r="M237" s="15"/>
      <c r="N237" s="15"/>
    </row>
    <row r="238" spans="1:14" x14ac:dyDescent="0.3">
      <c r="A238" s="12" t="s">
        <v>426</v>
      </c>
      <c r="B238" s="14" t="s">
        <v>427</v>
      </c>
      <c r="C238" s="13" t="s">
        <v>54</v>
      </c>
      <c r="D238" s="13" t="s">
        <v>55</v>
      </c>
      <c r="E238" s="8" t="s">
        <v>51</v>
      </c>
      <c r="K238" s="15"/>
      <c r="L238" s="15"/>
      <c r="M238" s="15"/>
      <c r="N238" s="15"/>
    </row>
    <row r="239" spans="1:14" x14ac:dyDescent="0.3">
      <c r="A239" s="12" t="s">
        <v>430</v>
      </c>
      <c r="B239" s="14" t="s">
        <v>431</v>
      </c>
      <c r="C239" s="13" t="s">
        <v>54</v>
      </c>
      <c r="D239" s="13" t="s">
        <v>55</v>
      </c>
      <c r="E239" s="8" t="s">
        <v>56</v>
      </c>
      <c r="K239" s="15"/>
      <c r="L239" s="15"/>
      <c r="M239" s="15"/>
      <c r="N239" s="15"/>
    </row>
    <row r="240" spans="1:14" x14ac:dyDescent="0.3">
      <c r="A240" s="12" t="s">
        <v>432</v>
      </c>
      <c r="B240" s="14" t="s">
        <v>433</v>
      </c>
      <c r="C240" s="13" t="s">
        <v>72</v>
      </c>
      <c r="D240" s="13" t="s">
        <v>55</v>
      </c>
      <c r="E240" s="8" t="s">
        <v>56</v>
      </c>
      <c r="K240" s="15"/>
      <c r="L240" s="15"/>
      <c r="M240" s="15"/>
      <c r="N240" s="15"/>
    </row>
    <row r="241" spans="1:14" x14ac:dyDescent="0.3">
      <c r="A241" s="12" t="s">
        <v>434</v>
      </c>
      <c r="B241" s="14" t="s">
        <v>435</v>
      </c>
      <c r="C241" s="13" t="s">
        <v>59</v>
      </c>
      <c r="D241" s="13" t="s">
        <v>55</v>
      </c>
      <c r="E241" s="8" t="s">
        <v>51</v>
      </c>
      <c r="K241" s="15"/>
      <c r="L241" s="15"/>
      <c r="M241" s="15"/>
      <c r="N241" s="15"/>
    </row>
    <row r="242" spans="1:14" x14ac:dyDescent="0.3">
      <c r="A242" s="12" t="s">
        <v>759</v>
      </c>
      <c r="B242" s="14" t="s">
        <v>760</v>
      </c>
      <c r="C242" s="13" t="s">
        <v>751</v>
      </c>
      <c r="D242" s="13" t="s">
        <v>55</v>
      </c>
      <c r="E242" s="8" t="s">
        <v>56</v>
      </c>
      <c r="K242" s="15"/>
      <c r="L242" s="15"/>
      <c r="M242" s="15"/>
      <c r="N242" s="15"/>
    </row>
    <row r="243" spans="1:14" x14ac:dyDescent="0.3">
      <c r="A243" s="12" t="s">
        <v>436</v>
      </c>
      <c r="B243" s="14" t="s">
        <v>437</v>
      </c>
      <c r="C243" s="14" t="s">
        <v>59</v>
      </c>
      <c r="D243" s="13" t="s">
        <v>55</v>
      </c>
      <c r="E243" s="8" t="s">
        <v>56</v>
      </c>
      <c r="K243" s="15"/>
      <c r="L243" s="15"/>
      <c r="M243" s="15"/>
      <c r="N243" s="15"/>
    </row>
    <row r="244" spans="1:14" x14ac:dyDescent="0.3">
      <c r="A244" s="12" t="s">
        <v>438</v>
      </c>
      <c r="B244" s="14" t="s">
        <v>439</v>
      </c>
      <c r="C244" s="14" t="s">
        <v>59</v>
      </c>
      <c r="D244" s="13" t="s">
        <v>55</v>
      </c>
      <c r="E244" s="8" t="s">
        <v>56</v>
      </c>
      <c r="K244" s="15"/>
      <c r="L244" s="15"/>
      <c r="M244" s="15"/>
      <c r="N244" s="15"/>
    </row>
    <row r="245" spans="1:14" x14ac:dyDescent="0.3">
      <c r="A245" s="12" t="s">
        <v>440</v>
      </c>
      <c r="B245" s="14" t="s">
        <v>441</v>
      </c>
      <c r="C245" s="13" t="s">
        <v>59</v>
      </c>
      <c r="D245" s="13" t="s">
        <v>60</v>
      </c>
      <c r="E245" s="8" t="s">
        <v>51</v>
      </c>
      <c r="K245" s="15"/>
      <c r="L245" s="15"/>
      <c r="M245" s="15"/>
      <c r="N245" s="15"/>
    </row>
    <row r="246" spans="1:14" x14ac:dyDescent="0.3">
      <c r="A246" s="12" t="s">
        <v>614</v>
      </c>
      <c r="B246" s="14" t="s">
        <v>615</v>
      </c>
      <c r="C246" s="13" t="s">
        <v>72</v>
      </c>
      <c r="D246" s="13" t="s">
        <v>55</v>
      </c>
      <c r="E246" s="8" t="s">
        <v>56</v>
      </c>
      <c r="K246" s="15"/>
      <c r="L246" s="15"/>
      <c r="M246" s="15"/>
      <c r="N246" s="15"/>
    </row>
    <row r="247" spans="1:14" x14ac:dyDescent="0.3">
      <c r="A247" s="12" t="s">
        <v>442</v>
      </c>
      <c r="B247" s="13" t="s">
        <v>443</v>
      </c>
      <c r="C247" s="13" t="s">
        <v>54</v>
      </c>
      <c r="D247" s="13" t="s">
        <v>60</v>
      </c>
      <c r="E247" s="8" t="s">
        <v>51</v>
      </c>
      <c r="K247" s="15"/>
      <c r="L247" s="15"/>
      <c r="M247" s="15"/>
      <c r="N247" s="15"/>
    </row>
    <row r="248" spans="1:14" x14ac:dyDescent="0.3">
      <c r="A248" s="12" t="s">
        <v>444</v>
      </c>
      <c r="B248" s="14" t="s">
        <v>445</v>
      </c>
      <c r="C248" s="17" t="s">
        <v>63</v>
      </c>
      <c r="D248" s="17" t="s">
        <v>60</v>
      </c>
      <c r="E248" s="8" t="s">
        <v>56</v>
      </c>
      <c r="K248" s="15"/>
      <c r="L248" s="15"/>
      <c r="M248" s="15"/>
      <c r="N248" s="15"/>
    </row>
    <row r="249" spans="1:14" x14ac:dyDescent="0.3">
      <c r="A249" s="12" t="s">
        <v>446</v>
      </c>
      <c r="B249" s="14" t="s">
        <v>447</v>
      </c>
      <c r="C249" s="17" t="s">
        <v>63</v>
      </c>
      <c r="D249" s="17" t="s">
        <v>55</v>
      </c>
      <c r="E249" s="8" t="s">
        <v>56</v>
      </c>
      <c r="K249" s="15"/>
      <c r="L249" s="15"/>
      <c r="M249" s="15"/>
      <c r="N249" s="15"/>
    </row>
    <row r="250" spans="1:14" x14ac:dyDescent="0.3">
      <c r="A250" s="12" t="s">
        <v>618</v>
      </c>
      <c r="B250" s="14" t="s">
        <v>619</v>
      </c>
      <c r="C250" s="17" t="s">
        <v>72</v>
      </c>
      <c r="D250" s="17" t="s">
        <v>55</v>
      </c>
      <c r="E250" s="8" t="s">
        <v>56</v>
      </c>
      <c r="K250" s="15"/>
      <c r="L250" s="15"/>
      <c r="M250" s="15"/>
      <c r="N250" s="15"/>
    </row>
    <row r="251" spans="1:14" x14ac:dyDescent="0.3">
      <c r="A251" s="12" t="s">
        <v>651</v>
      </c>
      <c r="B251" s="14" t="s">
        <v>652</v>
      </c>
      <c r="C251" s="17" t="s">
        <v>283</v>
      </c>
      <c r="D251" s="17" t="s">
        <v>55</v>
      </c>
      <c r="E251" s="8" t="s">
        <v>56</v>
      </c>
      <c r="K251" s="15"/>
      <c r="L251" s="15"/>
      <c r="M251" s="15"/>
      <c r="N251" s="15"/>
    </row>
    <row r="252" spans="1:14" x14ac:dyDescent="0.3">
      <c r="A252" s="12" t="s">
        <v>448</v>
      </c>
      <c r="B252" s="13" t="s">
        <v>449</v>
      </c>
      <c r="C252" s="13" t="s">
        <v>54</v>
      </c>
      <c r="D252" s="13" t="s">
        <v>55</v>
      </c>
      <c r="E252" s="8" t="s">
        <v>51</v>
      </c>
      <c r="K252" s="15"/>
      <c r="L252" s="15"/>
      <c r="M252" s="15"/>
      <c r="N252" s="15"/>
    </row>
    <row r="253" spans="1:14" x14ac:dyDescent="0.3">
      <c r="A253" s="12" t="s">
        <v>450</v>
      </c>
      <c r="B253" s="14" t="s">
        <v>451</v>
      </c>
      <c r="C253" s="13" t="s">
        <v>59</v>
      </c>
      <c r="D253" s="13" t="s">
        <v>55</v>
      </c>
      <c r="E253" s="8" t="s">
        <v>51</v>
      </c>
      <c r="K253" s="15"/>
      <c r="L253" s="15"/>
      <c r="M253" s="15"/>
      <c r="N253" s="15"/>
    </row>
    <row r="254" spans="1:14" x14ac:dyDescent="0.3">
      <c r="A254" s="12" t="s">
        <v>452</v>
      </c>
      <c r="B254" s="14" t="s">
        <v>453</v>
      </c>
      <c r="C254" s="13" t="s">
        <v>54</v>
      </c>
      <c r="D254" s="13" t="s">
        <v>55</v>
      </c>
      <c r="E254" s="8" t="s">
        <v>56</v>
      </c>
      <c r="K254" s="15"/>
      <c r="L254" s="15"/>
      <c r="M254" s="15"/>
      <c r="N254" s="15"/>
    </row>
    <row r="255" spans="1:14" x14ac:dyDescent="0.3">
      <c r="A255" s="12" t="s">
        <v>454</v>
      </c>
      <c r="B255" s="14" t="s">
        <v>455</v>
      </c>
      <c r="C255" s="13" t="s">
        <v>72</v>
      </c>
      <c r="D255" s="13" t="s">
        <v>55</v>
      </c>
      <c r="E255" s="8" t="s">
        <v>56</v>
      </c>
      <c r="K255" s="15"/>
      <c r="L255" s="15"/>
      <c r="M255" s="15"/>
      <c r="N255" s="15"/>
    </row>
    <row r="256" spans="1:14" x14ac:dyDescent="0.3">
      <c r="A256" s="21" t="s">
        <v>456</v>
      </c>
      <c r="B256" s="14" t="s">
        <v>457</v>
      </c>
      <c r="C256" s="13" t="s">
        <v>72</v>
      </c>
      <c r="D256" s="13" t="s">
        <v>55</v>
      </c>
      <c r="E256" s="8" t="s">
        <v>56</v>
      </c>
      <c r="K256" s="15"/>
      <c r="L256" s="15"/>
      <c r="M256" s="15"/>
      <c r="N256" s="15"/>
    </row>
    <row r="257" spans="1:14" x14ac:dyDescent="0.3">
      <c r="A257" s="12" t="s">
        <v>458</v>
      </c>
      <c r="B257" s="14" t="s">
        <v>459</v>
      </c>
      <c r="C257" s="13" t="s">
        <v>54</v>
      </c>
      <c r="D257" s="13" t="s">
        <v>60</v>
      </c>
      <c r="E257" s="8" t="s">
        <v>56</v>
      </c>
      <c r="K257" s="15"/>
      <c r="L257" s="15"/>
      <c r="M257" s="15"/>
      <c r="N257" s="15"/>
    </row>
    <row r="258" spans="1:14" x14ac:dyDescent="0.3">
      <c r="A258" s="12" t="s">
        <v>639</v>
      </c>
      <c r="B258" s="14" t="s">
        <v>640</v>
      </c>
      <c r="C258" s="13" t="s">
        <v>59</v>
      </c>
      <c r="D258" s="13" t="s">
        <v>60</v>
      </c>
      <c r="E258" s="8" t="s">
        <v>51</v>
      </c>
      <c r="K258" s="15"/>
      <c r="L258" s="15"/>
      <c r="M258" s="15"/>
      <c r="N258" s="15"/>
    </row>
    <row r="259" spans="1:14" x14ac:dyDescent="0.3">
      <c r="A259" s="12" t="s">
        <v>672</v>
      </c>
      <c r="B259" s="14" t="s">
        <v>673</v>
      </c>
      <c r="C259" s="13" t="s">
        <v>308</v>
      </c>
      <c r="D259" s="13" t="s">
        <v>55</v>
      </c>
      <c r="E259" s="8" t="s">
        <v>56</v>
      </c>
      <c r="K259" s="15"/>
      <c r="L259" s="15"/>
      <c r="M259" s="15"/>
      <c r="N259" s="15"/>
    </row>
    <row r="260" spans="1:14" x14ac:dyDescent="0.3">
      <c r="A260" s="12" t="s">
        <v>460</v>
      </c>
      <c r="B260" s="14" t="s">
        <v>461</v>
      </c>
      <c r="C260" s="13" t="s">
        <v>54</v>
      </c>
      <c r="D260" s="13" t="s">
        <v>55</v>
      </c>
      <c r="E260" s="8" t="s">
        <v>56</v>
      </c>
      <c r="K260" s="15"/>
      <c r="L260" s="15"/>
      <c r="M260" s="15"/>
      <c r="N260" s="15"/>
    </row>
    <row r="261" spans="1:14" x14ac:dyDescent="0.3">
      <c r="A261" s="12" t="s">
        <v>462</v>
      </c>
      <c r="B261" s="13" t="s">
        <v>463</v>
      </c>
      <c r="C261" s="13" t="s">
        <v>59</v>
      </c>
      <c r="D261" s="13" t="s">
        <v>60</v>
      </c>
      <c r="E261" s="8" t="s">
        <v>51</v>
      </c>
      <c r="K261" s="15"/>
      <c r="L261" s="15"/>
      <c r="M261" s="15"/>
      <c r="N261" s="15"/>
    </row>
    <row r="262" spans="1:14" x14ac:dyDescent="0.3">
      <c r="A262" s="12" t="s">
        <v>464</v>
      </c>
      <c r="B262" s="14" t="s">
        <v>465</v>
      </c>
      <c r="C262" s="13" t="s">
        <v>54</v>
      </c>
      <c r="D262" s="13" t="s">
        <v>60</v>
      </c>
      <c r="E262" s="8" t="s">
        <v>56</v>
      </c>
      <c r="K262" s="15"/>
      <c r="L262" s="15"/>
      <c r="M262" s="15"/>
      <c r="N262" s="15"/>
    </row>
    <row r="263" spans="1:14" x14ac:dyDescent="0.3">
      <c r="A263" s="12" t="s">
        <v>659</v>
      </c>
      <c r="B263" s="14" t="s">
        <v>660</v>
      </c>
      <c r="C263" s="13" t="s">
        <v>59</v>
      </c>
      <c r="D263" s="13" t="s">
        <v>60</v>
      </c>
      <c r="E263" s="8" t="s">
        <v>56</v>
      </c>
      <c r="K263" s="15"/>
      <c r="L263" s="15"/>
      <c r="M263" s="15"/>
      <c r="N263" s="15"/>
    </row>
    <row r="264" spans="1:14" x14ac:dyDescent="0.3">
      <c r="A264" s="12" t="s">
        <v>466</v>
      </c>
      <c r="B264" s="14" t="s">
        <v>467</v>
      </c>
      <c r="C264" s="13" t="s">
        <v>59</v>
      </c>
      <c r="D264" s="13" t="s">
        <v>60</v>
      </c>
      <c r="E264" s="8" t="s">
        <v>56</v>
      </c>
      <c r="K264" s="15"/>
      <c r="L264" s="15"/>
      <c r="M264" s="15"/>
      <c r="N264" s="15"/>
    </row>
    <row r="265" spans="1:14" x14ac:dyDescent="0.3">
      <c r="A265" s="12" t="s">
        <v>468</v>
      </c>
      <c r="B265" s="14" t="s">
        <v>469</v>
      </c>
      <c r="C265" s="13" t="s">
        <v>59</v>
      </c>
      <c r="D265" s="13" t="s">
        <v>60</v>
      </c>
      <c r="E265" s="8" t="s">
        <v>56</v>
      </c>
      <c r="K265" s="15"/>
      <c r="L265" s="15"/>
      <c r="M265" s="15"/>
      <c r="N265" s="15"/>
    </row>
    <row r="266" spans="1:14" x14ac:dyDescent="0.3">
      <c r="A266" s="12" t="s">
        <v>470</v>
      </c>
      <c r="B266" s="13" t="s">
        <v>471</v>
      </c>
      <c r="C266" s="13" t="s">
        <v>59</v>
      </c>
      <c r="D266" s="13" t="s">
        <v>55</v>
      </c>
      <c r="E266" s="8" t="s">
        <v>51</v>
      </c>
      <c r="K266" s="15"/>
      <c r="L266" s="15"/>
      <c r="M266" s="15"/>
      <c r="N266" s="15"/>
    </row>
    <row r="267" spans="1:14" x14ac:dyDescent="0.3">
      <c r="A267" s="12" t="s">
        <v>472</v>
      </c>
      <c r="B267" s="13" t="s">
        <v>473</v>
      </c>
      <c r="C267" s="13" t="s">
        <v>59</v>
      </c>
      <c r="D267" s="13" t="s">
        <v>55</v>
      </c>
      <c r="E267" s="8" t="s">
        <v>51</v>
      </c>
      <c r="K267" s="15"/>
      <c r="L267" s="15"/>
      <c r="M267" s="15"/>
      <c r="N267" s="15"/>
    </row>
    <row r="268" spans="1:14" x14ac:dyDescent="0.3">
      <c r="A268" s="12" t="s">
        <v>711</v>
      </c>
      <c r="B268" s="13" t="s">
        <v>712</v>
      </c>
      <c r="C268" s="13" t="s">
        <v>92</v>
      </c>
      <c r="D268" s="13" t="s">
        <v>55</v>
      </c>
      <c r="E268" s="8" t="s">
        <v>56</v>
      </c>
      <c r="K268" s="15"/>
      <c r="L268" s="15"/>
      <c r="M268" s="15"/>
      <c r="N268" s="15"/>
    </row>
    <row r="269" spans="1:14" x14ac:dyDescent="0.3">
      <c r="A269" s="12" t="s">
        <v>474</v>
      </c>
      <c r="B269" s="13" t="s">
        <v>475</v>
      </c>
      <c r="C269" s="13" t="s">
        <v>63</v>
      </c>
      <c r="D269" s="13" t="s">
        <v>55</v>
      </c>
      <c r="E269" s="8" t="s">
        <v>56</v>
      </c>
      <c r="K269" s="15"/>
      <c r="L269" s="15"/>
      <c r="M269" s="15"/>
      <c r="N269" s="15"/>
    </row>
    <row r="270" spans="1:14" x14ac:dyDescent="0.3">
      <c r="A270" s="12" t="s">
        <v>476</v>
      </c>
      <c r="B270" s="13" t="s">
        <v>477</v>
      </c>
      <c r="C270" s="13" t="s">
        <v>54</v>
      </c>
      <c r="D270" s="13" t="s">
        <v>55</v>
      </c>
      <c r="E270" s="8" t="s">
        <v>51</v>
      </c>
      <c r="K270" s="15"/>
      <c r="L270" s="15"/>
      <c r="M270" s="15"/>
      <c r="N270" s="15"/>
    </row>
    <row r="271" spans="1:14" x14ac:dyDescent="0.3">
      <c r="A271" s="12" t="s">
        <v>478</v>
      </c>
      <c r="B271" s="13" t="s">
        <v>479</v>
      </c>
      <c r="C271" s="13" t="s">
        <v>59</v>
      </c>
      <c r="D271" s="13" t="s">
        <v>55</v>
      </c>
      <c r="E271" s="8" t="s">
        <v>56</v>
      </c>
      <c r="K271" s="15"/>
      <c r="L271" s="15"/>
      <c r="M271" s="15"/>
      <c r="N271" s="15"/>
    </row>
    <row r="272" spans="1:14" x14ac:dyDescent="0.3">
      <c r="A272" s="12" t="s">
        <v>685</v>
      </c>
      <c r="B272" s="13" t="s">
        <v>686</v>
      </c>
      <c r="C272" s="13" t="s">
        <v>308</v>
      </c>
      <c r="D272" s="13" t="s">
        <v>55</v>
      </c>
      <c r="E272" s="8" t="s">
        <v>56</v>
      </c>
      <c r="K272" s="15"/>
      <c r="L272" s="15"/>
      <c r="M272" s="15"/>
      <c r="N272" s="15"/>
    </row>
    <row r="273" spans="1:14" x14ac:dyDescent="0.3">
      <c r="A273" s="12" t="s">
        <v>480</v>
      </c>
      <c r="B273" s="13" t="s">
        <v>481</v>
      </c>
      <c r="C273" s="13" t="s">
        <v>63</v>
      </c>
      <c r="D273" s="13" t="s">
        <v>55</v>
      </c>
      <c r="E273" s="8" t="s">
        <v>56</v>
      </c>
      <c r="K273" s="15"/>
      <c r="L273" s="15"/>
      <c r="M273" s="15"/>
      <c r="N273" s="15"/>
    </row>
    <row r="274" spans="1:14" x14ac:dyDescent="0.3">
      <c r="A274" s="12" t="s">
        <v>482</v>
      </c>
      <c r="B274" s="13" t="s">
        <v>483</v>
      </c>
      <c r="C274" s="13" t="s">
        <v>308</v>
      </c>
      <c r="D274" s="13" t="s">
        <v>60</v>
      </c>
      <c r="E274" s="8" t="s">
        <v>56</v>
      </c>
      <c r="K274" s="15"/>
      <c r="L274" s="15"/>
      <c r="M274" s="15"/>
      <c r="N274" s="15"/>
    </row>
    <row r="275" spans="1:14" x14ac:dyDescent="0.3">
      <c r="A275" s="12" t="s">
        <v>484</v>
      </c>
      <c r="B275" s="13" t="s">
        <v>485</v>
      </c>
      <c r="C275" s="13" t="s">
        <v>59</v>
      </c>
      <c r="D275" s="13" t="s">
        <v>55</v>
      </c>
      <c r="E275" s="8" t="s">
        <v>56</v>
      </c>
      <c r="K275" s="15"/>
      <c r="L275" s="15"/>
      <c r="M275" s="15"/>
      <c r="N275" s="15"/>
    </row>
    <row r="276" spans="1:14" x14ac:dyDescent="0.3">
      <c r="A276" s="12" t="s">
        <v>486</v>
      </c>
      <c r="B276" s="13" t="s">
        <v>487</v>
      </c>
      <c r="C276" s="13" t="s">
        <v>59</v>
      </c>
      <c r="D276" s="13" t="s">
        <v>55</v>
      </c>
      <c r="E276" s="8" t="s">
        <v>56</v>
      </c>
      <c r="K276" s="15"/>
      <c r="L276" s="15"/>
      <c r="M276" s="15"/>
      <c r="N276" s="15"/>
    </row>
    <row r="277" spans="1:14" x14ac:dyDescent="0.3">
      <c r="A277" s="12" t="s">
        <v>657</v>
      </c>
      <c r="B277" s="13" t="s">
        <v>658</v>
      </c>
      <c r="C277" s="13" t="s">
        <v>59</v>
      </c>
      <c r="D277" s="13" t="s">
        <v>60</v>
      </c>
      <c r="E277" s="8" t="s">
        <v>51</v>
      </c>
      <c r="K277" s="15"/>
      <c r="L277" s="15"/>
      <c r="M277" s="15"/>
      <c r="N277" s="15"/>
    </row>
    <row r="278" spans="1:14" x14ac:dyDescent="0.3">
      <c r="A278" s="12" t="s">
        <v>488</v>
      </c>
      <c r="B278" s="14" t="s">
        <v>489</v>
      </c>
      <c r="C278" s="14" t="s">
        <v>92</v>
      </c>
      <c r="D278" s="13" t="s">
        <v>55</v>
      </c>
      <c r="E278" s="8" t="s">
        <v>56</v>
      </c>
      <c r="K278" s="15"/>
      <c r="L278" s="15"/>
      <c r="M278" s="15"/>
      <c r="N278" s="15"/>
    </row>
    <row r="279" spans="1:14" x14ac:dyDescent="0.3">
      <c r="A279" s="12" t="s">
        <v>683</v>
      </c>
      <c r="B279" s="14" t="s">
        <v>684</v>
      </c>
      <c r="C279" s="14" t="s">
        <v>54</v>
      </c>
      <c r="D279" s="13" t="s">
        <v>60</v>
      </c>
      <c r="E279" s="8" t="s">
        <v>56</v>
      </c>
      <c r="K279" s="15"/>
      <c r="L279" s="15"/>
      <c r="M279" s="15"/>
      <c r="N279" s="15"/>
    </row>
    <row r="280" spans="1:14" x14ac:dyDescent="0.3">
      <c r="A280" s="12" t="s">
        <v>667</v>
      </c>
      <c r="B280" s="14" t="s">
        <v>670</v>
      </c>
      <c r="C280" s="13" t="s">
        <v>59</v>
      </c>
      <c r="D280" s="13" t="s">
        <v>60</v>
      </c>
      <c r="E280" s="8" t="s">
        <v>56</v>
      </c>
      <c r="K280" s="15"/>
      <c r="L280" s="15"/>
      <c r="M280" s="15"/>
      <c r="N280" s="15"/>
    </row>
    <row r="281" spans="1:14" x14ac:dyDescent="0.3">
      <c r="A281" s="12" t="s">
        <v>763</v>
      </c>
      <c r="B281" s="14" t="s">
        <v>764</v>
      </c>
      <c r="C281" s="13" t="s">
        <v>751</v>
      </c>
      <c r="D281" s="13" t="s">
        <v>55</v>
      </c>
      <c r="E281" s="8" t="s">
        <v>56</v>
      </c>
      <c r="K281" s="15"/>
      <c r="L281" s="15"/>
      <c r="M281" s="15"/>
      <c r="N281" s="15"/>
    </row>
    <row r="282" spans="1:14" x14ac:dyDescent="0.3">
      <c r="A282" s="12" t="s">
        <v>490</v>
      </c>
      <c r="B282" s="14" t="s">
        <v>491</v>
      </c>
      <c r="C282" s="14" t="s">
        <v>92</v>
      </c>
      <c r="D282" s="13" t="s">
        <v>60</v>
      </c>
      <c r="E282" s="8" t="s">
        <v>56</v>
      </c>
      <c r="K282" s="15"/>
      <c r="L282" s="15"/>
      <c r="M282" s="15"/>
      <c r="N282" s="15"/>
    </row>
    <row r="283" spans="1:14" x14ac:dyDescent="0.3">
      <c r="A283" s="12" t="s">
        <v>492</v>
      </c>
      <c r="B283" s="14" t="s">
        <v>493</v>
      </c>
      <c r="C283" s="13" t="s">
        <v>54</v>
      </c>
      <c r="D283" s="13" t="s">
        <v>60</v>
      </c>
      <c r="E283" s="8" t="s">
        <v>51</v>
      </c>
      <c r="K283" s="15"/>
      <c r="L283" s="15"/>
      <c r="M283" s="15"/>
      <c r="N283" s="15"/>
    </row>
    <row r="284" spans="1:14" x14ac:dyDescent="0.3">
      <c r="A284" s="12" t="s">
        <v>494</v>
      </c>
      <c r="B284" s="14" t="s">
        <v>495</v>
      </c>
      <c r="C284" s="13" t="s">
        <v>54</v>
      </c>
      <c r="D284" s="13" t="s">
        <v>60</v>
      </c>
      <c r="E284" s="8" t="s">
        <v>56</v>
      </c>
      <c r="K284" s="15"/>
      <c r="L284" s="15"/>
      <c r="M284" s="15"/>
      <c r="N284" s="15"/>
    </row>
    <row r="285" spans="1:14" x14ac:dyDescent="0.3">
      <c r="A285" s="12" t="s">
        <v>744</v>
      </c>
      <c r="B285" s="14" t="s">
        <v>745</v>
      </c>
      <c r="C285" s="13" t="s">
        <v>746</v>
      </c>
      <c r="D285" s="13" t="s">
        <v>55</v>
      </c>
      <c r="E285" s="8" t="s">
        <v>56</v>
      </c>
      <c r="K285" s="15"/>
      <c r="L285" s="15"/>
      <c r="M285" s="15"/>
      <c r="N285" s="15"/>
    </row>
    <row r="286" spans="1:14" x14ac:dyDescent="0.3">
      <c r="A286" s="12" t="s">
        <v>496</v>
      </c>
      <c r="B286" s="14" t="s">
        <v>497</v>
      </c>
      <c r="C286" s="13" t="s">
        <v>63</v>
      </c>
      <c r="D286" s="13" t="s">
        <v>55</v>
      </c>
      <c r="E286" s="8" t="s">
        <v>56</v>
      </c>
      <c r="K286" s="15"/>
      <c r="L286" s="15"/>
      <c r="M286" s="15"/>
      <c r="N286" s="15"/>
    </row>
    <row r="287" spans="1:14" x14ac:dyDescent="0.3">
      <c r="A287" s="16" t="s">
        <v>498</v>
      </c>
      <c r="B287" s="17" t="s">
        <v>499</v>
      </c>
      <c r="C287" s="17" t="s">
        <v>59</v>
      </c>
      <c r="D287" s="17" t="s">
        <v>55</v>
      </c>
      <c r="E287" s="8" t="s">
        <v>51</v>
      </c>
      <c r="K287" s="15"/>
      <c r="L287" s="15"/>
      <c r="M287" s="15"/>
      <c r="N287" s="15"/>
    </row>
    <row r="288" spans="1:14" x14ac:dyDescent="0.3">
      <c r="A288" s="12" t="s">
        <v>504</v>
      </c>
      <c r="B288" s="13" t="s">
        <v>505</v>
      </c>
      <c r="C288" s="13" t="s">
        <v>59</v>
      </c>
      <c r="D288" s="13" t="s">
        <v>55</v>
      </c>
      <c r="E288" s="8" t="s">
        <v>56</v>
      </c>
      <c r="K288" s="15"/>
      <c r="L288" s="15"/>
      <c r="M288" s="15"/>
      <c r="N288" s="15"/>
    </row>
    <row r="289" spans="1:14" x14ac:dyDescent="0.3">
      <c r="A289" s="12" t="s">
        <v>500</v>
      </c>
      <c r="B289" s="13" t="s">
        <v>501</v>
      </c>
      <c r="C289" s="13" t="s">
        <v>54</v>
      </c>
      <c r="D289" s="13" t="s">
        <v>55</v>
      </c>
      <c r="E289" s="8" t="s">
        <v>56</v>
      </c>
      <c r="K289" s="15"/>
      <c r="L289" s="15"/>
      <c r="M289" s="15"/>
      <c r="N289" s="15"/>
    </row>
    <row r="290" spans="1:14" x14ac:dyDescent="0.3">
      <c r="A290" s="12" t="s">
        <v>502</v>
      </c>
      <c r="B290" s="13" t="s">
        <v>503</v>
      </c>
      <c r="C290" s="13" t="s">
        <v>54</v>
      </c>
      <c r="D290" s="13" t="s">
        <v>55</v>
      </c>
      <c r="E290" s="8" t="s">
        <v>56</v>
      </c>
      <c r="K290" s="15"/>
      <c r="L290" s="15"/>
      <c r="M290" s="15"/>
      <c r="N290" s="15"/>
    </row>
    <row r="291" spans="1:14" x14ac:dyDescent="0.3">
      <c r="A291" s="12" t="s">
        <v>506</v>
      </c>
      <c r="B291" s="13" t="s">
        <v>507</v>
      </c>
      <c r="C291" s="13" t="s">
        <v>59</v>
      </c>
      <c r="D291" s="13" t="s">
        <v>55</v>
      </c>
      <c r="E291" s="8" t="s">
        <v>56</v>
      </c>
      <c r="K291" s="15"/>
      <c r="L291" s="15"/>
      <c r="M291" s="15"/>
      <c r="N291" s="15"/>
    </row>
    <row r="292" spans="1:14" x14ac:dyDescent="0.3">
      <c r="A292" s="12" t="s">
        <v>508</v>
      </c>
      <c r="B292" s="13" t="s">
        <v>509</v>
      </c>
      <c r="C292" s="13" t="s">
        <v>54</v>
      </c>
      <c r="D292" s="13" t="s">
        <v>55</v>
      </c>
      <c r="E292" s="8" t="s">
        <v>51</v>
      </c>
      <c r="K292" s="15"/>
      <c r="L292" s="15"/>
      <c r="M292" s="15"/>
      <c r="N292" s="15"/>
    </row>
    <row r="293" spans="1:14" x14ac:dyDescent="0.3">
      <c r="A293" s="12" t="s">
        <v>510</v>
      </c>
      <c r="B293" s="14" t="s">
        <v>511</v>
      </c>
      <c r="C293" s="13" t="s">
        <v>59</v>
      </c>
      <c r="D293" s="13" t="s">
        <v>55</v>
      </c>
      <c r="E293" s="8" t="s">
        <v>56</v>
      </c>
      <c r="K293" s="15"/>
      <c r="L293" s="15"/>
      <c r="M293" s="15"/>
      <c r="N293" s="15"/>
    </row>
    <row r="294" spans="1:14" x14ac:dyDescent="0.3">
      <c r="A294" s="16" t="s">
        <v>625</v>
      </c>
      <c r="B294" s="17" t="s">
        <v>626</v>
      </c>
      <c r="C294" s="17" t="s">
        <v>63</v>
      </c>
      <c r="D294" s="17" t="s">
        <v>60</v>
      </c>
      <c r="E294" s="8" t="s">
        <v>56</v>
      </c>
      <c r="K294" s="15"/>
      <c r="L294" s="15"/>
      <c r="M294" s="15"/>
      <c r="N294" s="15"/>
    </row>
    <row r="295" spans="1:14" x14ac:dyDescent="0.3">
      <c r="A295" s="16" t="s">
        <v>701</v>
      </c>
      <c r="B295" s="17" t="s">
        <v>702</v>
      </c>
      <c r="C295" s="17" t="s">
        <v>63</v>
      </c>
      <c r="D295" s="17" t="s">
        <v>60</v>
      </c>
      <c r="E295" s="8" t="s">
        <v>56</v>
      </c>
      <c r="K295" s="15"/>
      <c r="L295" s="15"/>
      <c r="M295" s="15"/>
      <c r="N295" s="15"/>
    </row>
    <row r="296" spans="1:14" x14ac:dyDescent="0.3">
      <c r="A296" s="16" t="s">
        <v>512</v>
      </c>
      <c r="B296" s="17" t="s">
        <v>513</v>
      </c>
      <c r="C296" s="17" t="s">
        <v>63</v>
      </c>
      <c r="D296" s="17" t="s">
        <v>60</v>
      </c>
      <c r="E296" s="8" t="s">
        <v>56</v>
      </c>
      <c r="K296" s="15"/>
      <c r="L296" s="15"/>
      <c r="M296" s="15"/>
      <c r="N296" s="15"/>
    </row>
    <row r="297" spans="1:14" x14ac:dyDescent="0.3">
      <c r="A297" s="16" t="s">
        <v>514</v>
      </c>
      <c r="B297" s="17" t="s">
        <v>515</v>
      </c>
      <c r="C297" s="17" t="s">
        <v>63</v>
      </c>
      <c r="D297" s="17" t="s">
        <v>60</v>
      </c>
      <c r="E297" s="8" t="s">
        <v>56</v>
      </c>
      <c r="K297" s="15"/>
      <c r="L297" s="15"/>
      <c r="M297" s="15"/>
      <c r="N297" s="15"/>
    </row>
    <row r="298" spans="1:14" x14ac:dyDescent="0.3">
      <c r="A298" s="12" t="s">
        <v>516</v>
      </c>
      <c r="B298" s="14" t="s">
        <v>517</v>
      </c>
      <c r="C298" s="13" t="s">
        <v>54</v>
      </c>
      <c r="D298" s="13" t="s">
        <v>55</v>
      </c>
      <c r="E298" s="8" t="s">
        <v>56</v>
      </c>
      <c r="K298" s="15"/>
      <c r="L298" s="15"/>
      <c r="M298" s="15"/>
      <c r="N298" s="15"/>
    </row>
    <row r="299" spans="1:14" x14ac:dyDescent="0.3">
      <c r="A299" s="22" t="s">
        <v>518</v>
      </c>
      <c r="B299" s="23" t="s">
        <v>519</v>
      </c>
      <c r="C299" s="17" t="s">
        <v>63</v>
      </c>
      <c r="D299" s="23" t="s">
        <v>55</v>
      </c>
      <c r="E299" s="8" t="s">
        <v>56</v>
      </c>
      <c r="K299" s="15"/>
      <c r="L299" s="15"/>
      <c r="M299" s="15"/>
      <c r="N299" s="15"/>
    </row>
    <row r="300" spans="1:14" x14ac:dyDescent="0.3">
      <c r="A300" s="12" t="s">
        <v>520</v>
      </c>
      <c r="B300" s="14" t="s">
        <v>521</v>
      </c>
      <c r="C300" s="13" t="s">
        <v>59</v>
      </c>
      <c r="D300" s="13" t="s">
        <v>55</v>
      </c>
      <c r="E300" s="8" t="s">
        <v>51</v>
      </c>
      <c r="K300" s="15"/>
      <c r="L300" s="15"/>
      <c r="M300" s="15"/>
      <c r="N300" s="15"/>
    </row>
    <row r="301" spans="1:14" x14ac:dyDescent="0.3">
      <c r="A301" s="12" t="s">
        <v>522</v>
      </c>
      <c r="B301" s="14" t="s">
        <v>523</v>
      </c>
      <c r="C301" s="13" t="s">
        <v>72</v>
      </c>
      <c r="D301" s="13" t="s">
        <v>55</v>
      </c>
      <c r="E301" s="8" t="s">
        <v>56</v>
      </c>
      <c r="K301" s="15"/>
      <c r="L301" s="15"/>
      <c r="M301" s="15"/>
      <c r="N301" s="15"/>
    </row>
    <row r="302" spans="1:14" x14ac:dyDescent="0.3">
      <c r="A302" s="12" t="s">
        <v>524</v>
      </c>
      <c r="B302" s="13" t="s">
        <v>525</v>
      </c>
      <c r="C302" s="13" t="s">
        <v>59</v>
      </c>
      <c r="D302" s="13" t="s">
        <v>60</v>
      </c>
      <c r="E302" s="8" t="s">
        <v>56</v>
      </c>
      <c r="K302" s="15"/>
      <c r="L302" s="15"/>
      <c r="M302" s="15"/>
      <c r="N302" s="15"/>
    </row>
    <row r="303" spans="1:14" x14ac:dyDescent="0.3">
      <c r="A303" s="12" t="s">
        <v>709</v>
      </c>
      <c r="B303" s="13" t="s">
        <v>710</v>
      </c>
      <c r="C303" s="13" t="s">
        <v>54</v>
      </c>
      <c r="D303" s="13" t="s">
        <v>55</v>
      </c>
      <c r="E303" s="8" t="s">
        <v>51</v>
      </c>
      <c r="K303" s="15"/>
      <c r="L303" s="15"/>
      <c r="M303" s="15"/>
      <c r="N303" s="15"/>
    </row>
    <row r="304" spans="1:14" x14ac:dyDescent="0.3">
      <c r="A304" s="12" t="s">
        <v>526</v>
      </c>
      <c r="B304" s="13" t="s">
        <v>527</v>
      </c>
      <c r="C304" s="13" t="s">
        <v>72</v>
      </c>
      <c r="D304" s="13" t="s">
        <v>55</v>
      </c>
      <c r="E304" s="8" t="s">
        <v>56</v>
      </c>
      <c r="K304" s="15"/>
      <c r="L304" s="15"/>
      <c r="M304" s="15"/>
      <c r="N304" s="15"/>
    </row>
    <row r="305" spans="1:14" x14ac:dyDescent="0.3">
      <c r="A305" s="12" t="s">
        <v>528</v>
      </c>
      <c r="B305" s="14" t="s">
        <v>529</v>
      </c>
      <c r="C305" s="13" t="s">
        <v>59</v>
      </c>
      <c r="D305" s="13" t="s">
        <v>55</v>
      </c>
      <c r="E305" s="8" t="s">
        <v>56</v>
      </c>
      <c r="K305" s="15"/>
      <c r="L305" s="15"/>
      <c r="M305" s="15"/>
      <c r="N305" s="15"/>
    </row>
    <row r="306" spans="1:14" x14ac:dyDescent="0.3">
      <c r="A306" s="12" t="s">
        <v>530</v>
      </c>
      <c r="B306" s="14" t="s">
        <v>531</v>
      </c>
      <c r="C306" s="13" t="s">
        <v>92</v>
      </c>
      <c r="D306" s="13" t="s">
        <v>55</v>
      </c>
      <c r="E306" s="8" t="s">
        <v>56</v>
      </c>
      <c r="K306" s="15"/>
      <c r="L306" s="15"/>
      <c r="M306" s="15"/>
      <c r="N306" s="15"/>
    </row>
    <row r="307" spans="1:14" x14ac:dyDescent="0.3">
      <c r="A307" s="12" t="s">
        <v>532</v>
      </c>
      <c r="B307" s="14" t="s">
        <v>533</v>
      </c>
      <c r="C307" s="13" t="s">
        <v>59</v>
      </c>
      <c r="D307" s="13" t="s">
        <v>55</v>
      </c>
      <c r="E307" s="8" t="s">
        <v>51</v>
      </c>
      <c r="K307" s="15"/>
      <c r="L307" s="15"/>
      <c r="M307" s="15"/>
      <c r="N307" s="15"/>
    </row>
    <row r="308" spans="1:14" x14ac:dyDescent="0.3">
      <c r="A308" s="12" t="s">
        <v>534</v>
      </c>
      <c r="B308" s="13" t="s">
        <v>535</v>
      </c>
      <c r="C308" s="13" t="s">
        <v>54</v>
      </c>
      <c r="D308" s="13" t="s">
        <v>60</v>
      </c>
      <c r="E308" s="8" t="s">
        <v>51</v>
      </c>
      <c r="K308" s="15"/>
      <c r="L308" s="15"/>
      <c r="M308" s="15"/>
      <c r="N308" s="15"/>
    </row>
    <row r="309" spans="1:14" x14ac:dyDescent="0.3">
      <c r="A309" s="12" t="s">
        <v>536</v>
      </c>
      <c r="B309" s="14" t="s">
        <v>537</v>
      </c>
      <c r="C309" s="13" t="s">
        <v>54</v>
      </c>
      <c r="D309" s="13" t="s">
        <v>60</v>
      </c>
      <c r="E309" s="8" t="s">
        <v>56</v>
      </c>
      <c r="K309" s="15"/>
      <c r="L309" s="15"/>
      <c r="M309" s="15"/>
      <c r="N309" s="15"/>
    </row>
    <row r="310" spans="1:14" x14ac:dyDescent="0.3">
      <c r="A310" s="12" t="s">
        <v>538</v>
      </c>
      <c r="B310" s="13" t="s">
        <v>539</v>
      </c>
      <c r="C310" s="13" t="s">
        <v>59</v>
      </c>
      <c r="D310" s="13" t="s">
        <v>55</v>
      </c>
      <c r="E310" s="8" t="s">
        <v>56</v>
      </c>
      <c r="K310" s="15"/>
      <c r="L310" s="15"/>
      <c r="M310" s="15"/>
      <c r="N310" s="15"/>
    </row>
    <row r="311" spans="1:14" x14ac:dyDescent="0.3">
      <c r="A311" s="12" t="s">
        <v>540</v>
      </c>
      <c r="B311" s="13" t="s">
        <v>541</v>
      </c>
      <c r="C311" s="13" t="s">
        <v>283</v>
      </c>
      <c r="D311" s="13" t="s">
        <v>55</v>
      </c>
      <c r="E311" s="8" t="s">
        <v>56</v>
      </c>
      <c r="K311" s="15"/>
      <c r="L311" s="15"/>
      <c r="M311" s="15"/>
      <c r="N311" s="15"/>
    </row>
    <row r="312" spans="1:14" x14ac:dyDescent="0.3">
      <c r="A312" s="12" t="s">
        <v>542</v>
      </c>
      <c r="B312" s="14" t="s">
        <v>543</v>
      </c>
      <c r="C312" s="13" t="s">
        <v>54</v>
      </c>
      <c r="D312" s="13" t="s">
        <v>55</v>
      </c>
      <c r="E312" s="8" t="s">
        <v>56</v>
      </c>
      <c r="K312" s="15"/>
      <c r="L312" s="15"/>
      <c r="M312" s="15"/>
      <c r="N312" s="15"/>
    </row>
    <row r="313" spans="1:14" x14ac:dyDescent="0.3">
      <c r="A313" s="12" t="s">
        <v>544</v>
      </c>
      <c r="B313" s="14" t="s">
        <v>545</v>
      </c>
      <c r="C313" s="13" t="s">
        <v>54</v>
      </c>
      <c r="D313" s="13" t="s">
        <v>55</v>
      </c>
      <c r="E313" s="8" t="s">
        <v>56</v>
      </c>
      <c r="K313" s="15"/>
      <c r="L313" s="15"/>
      <c r="M313" s="15"/>
      <c r="N313" s="15"/>
    </row>
    <row r="314" spans="1:14" x14ac:dyDescent="0.3">
      <c r="A314" s="12" t="s">
        <v>604</v>
      </c>
      <c r="B314" s="14" t="s">
        <v>620</v>
      </c>
      <c r="C314" s="13" t="s">
        <v>72</v>
      </c>
      <c r="D314" s="13" t="s">
        <v>55</v>
      </c>
      <c r="E314" s="8" t="s">
        <v>56</v>
      </c>
      <c r="K314" s="15"/>
      <c r="L314" s="15"/>
      <c r="M314" s="15"/>
      <c r="N314" s="15"/>
    </row>
    <row r="315" spans="1:14" x14ac:dyDescent="0.3">
      <c r="A315" s="12" t="s">
        <v>546</v>
      </c>
      <c r="B315" s="14" t="s">
        <v>547</v>
      </c>
      <c r="C315" s="13" t="s">
        <v>59</v>
      </c>
      <c r="D315" s="13" t="s">
        <v>55</v>
      </c>
      <c r="E315" s="8" t="s">
        <v>51</v>
      </c>
      <c r="K315" s="15"/>
      <c r="L315" s="15"/>
      <c r="M315" s="15"/>
      <c r="N315" s="15"/>
    </row>
    <row r="316" spans="1:14" x14ac:dyDescent="0.3">
      <c r="A316" s="12" t="s">
        <v>766</v>
      </c>
      <c r="B316" s="14" t="s">
        <v>767</v>
      </c>
      <c r="C316" s="13" t="s">
        <v>92</v>
      </c>
      <c r="D316" s="13" t="s">
        <v>55</v>
      </c>
      <c r="E316" s="8" t="s">
        <v>56</v>
      </c>
      <c r="K316" s="15"/>
      <c r="L316" s="15"/>
      <c r="M316" s="15"/>
      <c r="N316" s="15"/>
    </row>
    <row r="317" spans="1:14" x14ac:dyDescent="0.3">
      <c r="A317" s="12" t="s">
        <v>548</v>
      </c>
      <c r="B317" s="13" t="s">
        <v>549</v>
      </c>
      <c r="C317" s="13" t="s">
        <v>59</v>
      </c>
      <c r="D317" s="13" t="s">
        <v>55</v>
      </c>
      <c r="E317" s="8" t="s">
        <v>56</v>
      </c>
      <c r="K317" s="15"/>
      <c r="L317" s="15"/>
      <c r="M317" s="15"/>
      <c r="N317" s="15"/>
    </row>
    <row r="318" spans="1:14" x14ac:dyDescent="0.3">
      <c r="A318" s="12" t="s">
        <v>696</v>
      </c>
      <c r="B318" s="13" t="s">
        <v>697</v>
      </c>
      <c r="C318" s="13" t="s">
        <v>63</v>
      </c>
      <c r="D318" s="13" t="s">
        <v>55</v>
      </c>
      <c r="E318" s="8" t="s">
        <v>56</v>
      </c>
      <c r="K318" s="15"/>
      <c r="L318" s="15"/>
      <c r="M318" s="15"/>
      <c r="N318" s="15"/>
    </row>
    <row r="319" spans="1:14" x14ac:dyDescent="0.3">
      <c r="A319" s="12" t="s">
        <v>637</v>
      </c>
      <c r="B319" s="13" t="s">
        <v>638</v>
      </c>
      <c r="C319" s="13" t="s">
        <v>283</v>
      </c>
      <c r="D319" s="13" t="s">
        <v>55</v>
      </c>
      <c r="E319" s="8" t="s">
        <v>56</v>
      </c>
      <c r="K319" s="15"/>
      <c r="L319" s="15"/>
      <c r="M319" s="15"/>
      <c r="N319" s="15"/>
    </row>
    <row r="320" spans="1:14" x14ac:dyDescent="0.3">
      <c r="A320" s="12" t="s">
        <v>550</v>
      </c>
      <c r="B320" s="13" t="s">
        <v>551</v>
      </c>
      <c r="C320" s="13" t="s">
        <v>59</v>
      </c>
      <c r="D320" s="13" t="s">
        <v>55</v>
      </c>
      <c r="E320" s="8" t="s">
        <v>51</v>
      </c>
      <c r="K320" s="15"/>
      <c r="L320" s="15"/>
      <c r="M320" s="15"/>
      <c r="N320" s="15"/>
    </row>
    <row r="321" spans="1:14" x14ac:dyDescent="0.3">
      <c r="A321" s="12" t="s">
        <v>552</v>
      </c>
      <c r="B321" s="13" t="s">
        <v>553</v>
      </c>
      <c r="C321" s="13" t="s">
        <v>54</v>
      </c>
      <c r="D321" s="13" t="s">
        <v>55</v>
      </c>
      <c r="E321" s="8" t="s">
        <v>56</v>
      </c>
      <c r="K321" s="15"/>
      <c r="L321" s="15"/>
      <c r="M321" s="15"/>
      <c r="N321" s="15"/>
    </row>
    <row r="322" spans="1:14" x14ac:dyDescent="0.3">
      <c r="A322" s="12" t="s">
        <v>554</v>
      </c>
      <c r="B322" s="14" t="s">
        <v>555</v>
      </c>
      <c r="C322" s="13" t="s">
        <v>63</v>
      </c>
      <c r="D322" s="13" t="s">
        <v>55</v>
      </c>
      <c r="E322" s="8" t="s">
        <v>56</v>
      </c>
      <c r="K322" s="15"/>
      <c r="L322" s="15"/>
      <c r="M322" s="15"/>
      <c r="N322" s="15"/>
    </row>
    <row r="323" spans="1:14" x14ac:dyDescent="0.3">
      <c r="A323" s="8" t="s">
        <v>556</v>
      </c>
      <c r="B323" s="14" t="s">
        <v>557</v>
      </c>
      <c r="C323" s="14" t="s">
        <v>63</v>
      </c>
      <c r="D323" s="14" t="s">
        <v>55</v>
      </c>
      <c r="E323" s="8" t="s">
        <v>56</v>
      </c>
      <c r="K323" s="15"/>
      <c r="L323" s="15"/>
      <c r="M323" s="15"/>
      <c r="N323" s="15"/>
    </row>
    <row r="324" spans="1:14" x14ac:dyDescent="0.3">
      <c r="A324" s="8" t="s">
        <v>663</v>
      </c>
      <c r="B324" s="14" t="s">
        <v>664</v>
      </c>
      <c r="C324" s="14" t="s">
        <v>54</v>
      </c>
      <c r="D324" s="14" t="s">
        <v>60</v>
      </c>
      <c r="E324" s="8" t="s">
        <v>51</v>
      </c>
      <c r="K324" s="15"/>
      <c r="L324" s="15"/>
      <c r="M324" s="15"/>
      <c r="N324" s="15"/>
    </row>
    <row r="325" spans="1:14" x14ac:dyDescent="0.3">
      <c r="A325" s="8" t="s">
        <v>558</v>
      </c>
      <c r="B325" s="14" t="s">
        <v>559</v>
      </c>
      <c r="C325" s="14" t="s">
        <v>72</v>
      </c>
      <c r="D325" s="14" t="s">
        <v>55</v>
      </c>
      <c r="E325" s="8" t="s">
        <v>56</v>
      </c>
      <c r="K325" s="15"/>
      <c r="L325" s="15"/>
      <c r="M325" s="15"/>
      <c r="N325" s="15"/>
    </row>
    <row r="326" spans="1:14" x14ac:dyDescent="0.3">
      <c r="A326" s="8" t="s">
        <v>560</v>
      </c>
      <c r="B326" s="14" t="s">
        <v>561</v>
      </c>
      <c r="C326" s="14" t="s">
        <v>283</v>
      </c>
      <c r="D326" s="14" t="s">
        <v>55</v>
      </c>
      <c r="E326" s="8" t="s">
        <v>56</v>
      </c>
      <c r="K326" s="15"/>
      <c r="L326" s="15"/>
      <c r="M326" s="15"/>
      <c r="N326" s="15"/>
    </row>
    <row r="327" spans="1:14" x14ac:dyDescent="0.3">
      <c r="A327" s="12" t="s">
        <v>562</v>
      </c>
      <c r="B327" s="13" t="s">
        <v>563</v>
      </c>
      <c r="C327" s="13" t="s">
        <v>59</v>
      </c>
      <c r="D327" s="13" t="s">
        <v>60</v>
      </c>
      <c r="E327" s="8" t="s">
        <v>51</v>
      </c>
      <c r="K327" s="15"/>
      <c r="L327" s="15"/>
      <c r="M327" s="15"/>
      <c r="N327" s="15"/>
    </row>
    <row r="328" spans="1:14" x14ac:dyDescent="0.3">
      <c r="A328" s="12"/>
      <c r="B328" s="14"/>
      <c r="C328" s="13"/>
      <c r="D328" s="13"/>
      <c r="K328" s="15"/>
      <c r="L328" s="15"/>
      <c r="M328" s="15"/>
      <c r="N328" s="15"/>
    </row>
    <row r="329" spans="1:14" x14ac:dyDescent="0.3">
      <c r="A329" s="12"/>
      <c r="B329" s="14"/>
      <c r="C329" s="13"/>
      <c r="D329" s="13"/>
      <c r="K329" s="15"/>
      <c r="L329" s="15"/>
      <c r="M329" s="15"/>
      <c r="N329" s="15"/>
    </row>
    <row r="330" spans="1:14" x14ac:dyDescent="0.3">
      <c r="A330" s="12"/>
      <c r="B330" s="14"/>
      <c r="C330" s="13"/>
      <c r="D330" s="13"/>
      <c r="K330" s="15"/>
      <c r="L330" s="15"/>
      <c r="M330" s="15"/>
      <c r="N330" s="15"/>
    </row>
    <row r="331" spans="1:14" x14ac:dyDescent="0.3">
      <c r="A331" s="12"/>
      <c r="B331" s="14"/>
      <c r="C331" s="13"/>
      <c r="D331" s="13"/>
      <c r="K331" s="15"/>
      <c r="L331" s="15"/>
      <c r="M331" s="15"/>
      <c r="N331" s="15"/>
    </row>
    <row r="332" spans="1:14" x14ac:dyDescent="0.3">
      <c r="A332" s="12"/>
      <c r="B332" s="14"/>
      <c r="C332" s="13"/>
      <c r="D332" s="13"/>
      <c r="K332" s="15"/>
      <c r="L332" s="15"/>
      <c r="M332" s="15"/>
      <c r="N332" s="15"/>
    </row>
    <row r="333" spans="1:14" x14ac:dyDescent="0.3">
      <c r="A333" s="12"/>
      <c r="B333" s="14"/>
      <c r="C333" s="13"/>
      <c r="D333" s="13"/>
      <c r="K333" s="15"/>
      <c r="L333" s="15"/>
      <c r="M333" s="15"/>
      <c r="N333" s="15"/>
    </row>
    <row r="334" spans="1:14" x14ac:dyDescent="0.3">
      <c r="A334" s="12"/>
      <c r="B334" s="14"/>
      <c r="C334" s="13"/>
      <c r="D334" s="13"/>
      <c r="K334" s="15"/>
      <c r="L334" s="15"/>
      <c r="M334" s="15"/>
      <c r="N334" s="15"/>
    </row>
    <row r="335" spans="1:14" x14ac:dyDescent="0.3">
      <c r="A335" s="12"/>
      <c r="B335" s="14"/>
      <c r="C335" s="13"/>
      <c r="D335" s="13"/>
      <c r="K335" s="15"/>
      <c r="L335" s="15"/>
      <c r="M335" s="15"/>
      <c r="N335" s="15"/>
    </row>
    <row r="336" spans="1:14" x14ac:dyDescent="0.3">
      <c r="A336" s="12"/>
      <c r="B336" s="14"/>
      <c r="C336" s="13"/>
      <c r="D336" s="13"/>
      <c r="K336" s="15"/>
      <c r="L336" s="15"/>
      <c r="M336" s="15"/>
      <c r="N336" s="15"/>
    </row>
    <row r="337" spans="1:14" x14ac:dyDescent="0.3">
      <c r="A337" s="12"/>
      <c r="B337" s="14"/>
      <c r="C337" s="13"/>
      <c r="D337" s="13"/>
      <c r="K337" s="15"/>
      <c r="L337" s="15"/>
      <c r="M337" s="15"/>
      <c r="N337" s="15"/>
    </row>
    <row r="338" spans="1:14" x14ac:dyDescent="0.3">
      <c r="A338" s="12"/>
      <c r="B338" s="14"/>
      <c r="C338" s="13"/>
      <c r="D338" s="13"/>
      <c r="K338" s="15"/>
      <c r="L338" s="15"/>
      <c r="M338" s="15"/>
      <c r="N338" s="15"/>
    </row>
    <row r="339" spans="1:14" x14ac:dyDescent="0.3">
      <c r="A339" s="12"/>
      <c r="B339" s="14"/>
      <c r="C339" s="13"/>
      <c r="D339" s="13"/>
      <c r="K339" s="15"/>
      <c r="L339" s="15"/>
      <c r="M339" s="15"/>
      <c r="N339" s="15"/>
    </row>
    <row r="340" spans="1:14" x14ac:dyDescent="0.3">
      <c r="A340" s="12"/>
      <c r="B340" s="14"/>
      <c r="C340" s="13"/>
      <c r="D340" s="13"/>
      <c r="K340" s="15"/>
      <c r="L340" s="15"/>
      <c r="M340" s="15"/>
      <c r="N340" s="15"/>
    </row>
    <row r="341" spans="1:14" x14ac:dyDescent="0.3">
      <c r="A341" s="12"/>
      <c r="B341" s="14"/>
      <c r="C341" s="13"/>
      <c r="D341" s="13"/>
      <c r="K341" s="15"/>
      <c r="L341" s="15"/>
      <c r="M341" s="15"/>
      <c r="N341" s="15"/>
    </row>
    <row r="342" spans="1:14" x14ac:dyDescent="0.3">
      <c r="A342" s="12"/>
      <c r="B342" s="14"/>
      <c r="C342" s="13"/>
      <c r="D342" s="13"/>
      <c r="K342" s="15"/>
      <c r="L342" s="15"/>
      <c r="M342" s="15"/>
      <c r="N342" s="15"/>
    </row>
    <row r="343" spans="1:14" x14ac:dyDescent="0.3">
      <c r="A343" s="12"/>
      <c r="B343" s="14"/>
      <c r="C343" s="13"/>
      <c r="D343" s="13"/>
      <c r="K343" s="15"/>
      <c r="L343" s="15"/>
      <c r="M343" s="15"/>
      <c r="N343" s="15"/>
    </row>
    <row r="344" spans="1:14" x14ac:dyDescent="0.3">
      <c r="A344" s="12"/>
      <c r="B344" s="14"/>
      <c r="C344" s="13"/>
      <c r="D344" s="13"/>
      <c r="K344" s="15"/>
      <c r="L344" s="15"/>
      <c r="M344" s="15"/>
      <c r="N344" s="15"/>
    </row>
    <row r="345" spans="1:14" x14ac:dyDescent="0.3">
      <c r="A345" s="12"/>
      <c r="B345" s="14"/>
      <c r="C345" s="13"/>
      <c r="D345" s="13"/>
      <c r="K345" s="15"/>
      <c r="L345" s="15"/>
      <c r="M345" s="15"/>
      <c r="N345" s="15"/>
    </row>
    <row r="346" spans="1:14" x14ac:dyDescent="0.3">
      <c r="A346" s="12"/>
      <c r="B346" s="14"/>
      <c r="C346" s="13"/>
      <c r="D346" s="13"/>
      <c r="K346" s="15"/>
      <c r="L346" s="15"/>
      <c r="M346" s="15"/>
      <c r="N346" s="15"/>
    </row>
    <row r="347" spans="1:14" x14ac:dyDescent="0.3">
      <c r="A347" s="12"/>
      <c r="B347" s="14"/>
      <c r="C347" s="13"/>
      <c r="D347" s="13"/>
      <c r="K347" s="15"/>
      <c r="L347" s="15"/>
      <c r="M347" s="15"/>
      <c r="N347" s="15"/>
    </row>
    <row r="348" spans="1:14" x14ac:dyDescent="0.3">
      <c r="A348" s="12"/>
      <c r="B348" s="14"/>
      <c r="C348" s="13"/>
      <c r="D348" s="13"/>
      <c r="K348" s="15"/>
      <c r="L348" s="15"/>
      <c r="M348" s="15"/>
      <c r="N348" s="15"/>
    </row>
    <row r="349" spans="1:14" x14ac:dyDescent="0.3">
      <c r="A349" s="12"/>
      <c r="B349" s="14"/>
      <c r="C349" s="13"/>
      <c r="D349" s="13"/>
      <c r="K349" s="15"/>
      <c r="L349" s="15"/>
      <c r="M349" s="15"/>
      <c r="N349" s="15"/>
    </row>
    <row r="350" spans="1:14" x14ac:dyDescent="0.3">
      <c r="A350" s="12"/>
      <c r="B350" s="14"/>
      <c r="C350" s="13"/>
      <c r="D350" s="13"/>
      <c r="K350" s="15"/>
      <c r="L350" s="15"/>
      <c r="M350" s="15"/>
      <c r="N350" s="15"/>
    </row>
    <row r="351" spans="1:14" x14ac:dyDescent="0.3">
      <c r="A351" s="12"/>
      <c r="B351" s="14"/>
      <c r="C351" s="13"/>
      <c r="D351" s="13"/>
      <c r="K351" s="15"/>
      <c r="L351" s="15"/>
      <c r="M351" s="15"/>
      <c r="N351" s="15"/>
    </row>
    <row r="352" spans="1:14" x14ac:dyDescent="0.3">
      <c r="A352" s="12"/>
      <c r="B352" s="14"/>
      <c r="C352" s="13"/>
      <c r="D352" s="13"/>
      <c r="K352" s="15"/>
      <c r="L352" s="15"/>
      <c r="M352" s="15"/>
      <c r="N352" s="15"/>
    </row>
    <row r="353" spans="1:14" x14ac:dyDescent="0.3">
      <c r="A353" s="12"/>
      <c r="B353" s="14"/>
      <c r="C353" s="13"/>
      <c r="D353" s="13"/>
      <c r="K353" s="15"/>
      <c r="L353" s="15"/>
      <c r="M353" s="15"/>
      <c r="N353" s="15"/>
    </row>
    <row r="354" spans="1:14" x14ac:dyDescent="0.3">
      <c r="A354" s="12"/>
      <c r="B354" s="14"/>
      <c r="C354" s="13"/>
      <c r="D354" s="13"/>
      <c r="K354" s="15"/>
      <c r="L354" s="15"/>
      <c r="M354" s="15"/>
      <c r="N354" s="15"/>
    </row>
    <row r="355" spans="1:14" x14ac:dyDescent="0.3">
      <c r="A355" s="12"/>
      <c r="B355" s="14"/>
      <c r="C355" s="13"/>
      <c r="D355" s="13"/>
      <c r="K355" s="15"/>
      <c r="L355" s="15"/>
      <c r="M355" s="15"/>
      <c r="N355" s="15"/>
    </row>
    <row r="356" spans="1:14" x14ac:dyDescent="0.3">
      <c r="A356" s="12"/>
      <c r="B356" s="14"/>
      <c r="C356" s="13"/>
      <c r="D356" s="13"/>
      <c r="K356" s="15"/>
      <c r="L356" s="15"/>
      <c r="M356" s="15"/>
      <c r="N356" s="15"/>
    </row>
    <row r="357" spans="1:14" x14ac:dyDescent="0.3">
      <c r="A357" s="12"/>
      <c r="B357" s="14"/>
      <c r="C357" s="13"/>
      <c r="D357" s="13"/>
      <c r="K357" s="15"/>
      <c r="L357" s="15"/>
      <c r="M357" s="15"/>
      <c r="N357" s="15"/>
    </row>
    <row r="358" spans="1:14" x14ac:dyDescent="0.3">
      <c r="A358" s="12"/>
      <c r="B358" s="14"/>
      <c r="C358" s="13"/>
      <c r="D358" s="13"/>
      <c r="K358" s="15"/>
      <c r="L358" s="15"/>
      <c r="M358" s="15"/>
      <c r="N358" s="15"/>
    </row>
    <row r="359" spans="1:14" x14ac:dyDescent="0.3">
      <c r="A359" s="12"/>
      <c r="B359" s="14"/>
      <c r="C359" s="13"/>
      <c r="D359" s="13"/>
      <c r="K359" s="15"/>
      <c r="L359" s="15"/>
      <c r="M359" s="15"/>
      <c r="N359" s="15"/>
    </row>
    <row r="360" spans="1:14" x14ac:dyDescent="0.3">
      <c r="A360" s="12"/>
      <c r="B360" s="14"/>
      <c r="C360" s="13"/>
      <c r="D360" s="13"/>
      <c r="K360" s="15"/>
      <c r="L360" s="15"/>
      <c r="M360" s="15"/>
      <c r="N360" s="15"/>
    </row>
    <row r="361" spans="1:14" x14ac:dyDescent="0.3">
      <c r="A361" s="12"/>
      <c r="B361" s="14"/>
      <c r="C361" s="13"/>
      <c r="D361" s="13"/>
      <c r="K361" s="15"/>
      <c r="L361" s="15"/>
      <c r="M361" s="15"/>
      <c r="N361" s="15"/>
    </row>
    <row r="362" spans="1:14" x14ac:dyDescent="0.3">
      <c r="A362" s="12"/>
      <c r="B362" s="14"/>
      <c r="C362" s="13"/>
      <c r="D362" s="13"/>
      <c r="K362" s="15"/>
      <c r="L362" s="15"/>
      <c r="M362" s="15"/>
      <c r="N362" s="15"/>
    </row>
    <row r="363" spans="1:14" x14ac:dyDescent="0.3">
      <c r="A363" s="12"/>
      <c r="B363" s="14"/>
      <c r="C363" s="13"/>
      <c r="D363" s="13"/>
      <c r="K363" s="15"/>
      <c r="L363" s="15"/>
      <c r="M363" s="15"/>
      <c r="N363" s="15"/>
    </row>
    <row r="364" spans="1:14" x14ac:dyDescent="0.3">
      <c r="A364" s="12"/>
      <c r="B364" s="14"/>
      <c r="C364" s="13"/>
      <c r="D364" s="13"/>
      <c r="K364" s="15"/>
      <c r="L364" s="15"/>
      <c r="M364" s="15"/>
      <c r="N364" s="15"/>
    </row>
    <row r="365" spans="1:14" x14ac:dyDescent="0.3">
      <c r="A365" s="12"/>
      <c r="B365" s="14"/>
      <c r="C365" s="13"/>
      <c r="D365" s="13"/>
      <c r="K365" s="15"/>
      <c r="L365" s="15"/>
      <c r="M365" s="15"/>
      <c r="N365" s="15"/>
    </row>
    <row r="366" spans="1:14" x14ac:dyDescent="0.3">
      <c r="A366" s="12"/>
      <c r="B366" s="14"/>
      <c r="C366" s="13"/>
      <c r="D366" s="13"/>
      <c r="K366" s="15"/>
      <c r="L366" s="15"/>
      <c r="M366" s="15"/>
      <c r="N366" s="15"/>
    </row>
    <row r="367" spans="1:14" x14ac:dyDescent="0.3">
      <c r="A367" s="12"/>
      <c r="B367" s="14"/>
      <c r="C367" s="13"/>
      <c r="D367" s="13"/>
      <c r="K367" s="15"/>
      <c r="L367" s="15"/>
      <c r="M367" s="15"/>
      <c r="N367" s="15"/>
    </row>
    <row r="368" spans="1:14" x14ac:dyDescent="0.3">
      <c r="A368" s="12"/>
      <c r="B368" s="14"/>
      <c r="C368" s="13"/>
      <c r="D368" s="13"/>
      <c r="K368" s="15"/>
      <c r="L368" s="15"/>
      <c r="M368" s="15"/>
      <c r="N368" s="15"/>
    </row>
    <row r="369" spans="1:14" x14ac:dyDescent="0.3">
      <c r="A369" s="12"/>
      <c r="B369" s="14"/>
      <c r="C369" s="13"/>
      <c r="D369" s="13"/>
      <c r="K369" s="15"/>
      <c r="L369" s="15"/>
      <c r="M369" s="15"/>
      <c r="N369" s="15"/>
    </row>
    <row r="370" spans="1:14" x14ac:dyDescent="0.3">
      <c r="A370" s="12"/>
      <c r="B370" s="14"/>
      <c r="C370" s="13"/>
      <c r="D370" s="13"/>
      <c r="K370" s="15"/>
      <c r="L370" s="15"/>
      <c r="M370" s="15"/>
      <c r="N370" s="15"/>
    </row>
    <row r="371" spans="1:14" x14ac:dyDescent="0.3">
      <c r="A371" s="12"/>
      <c r="B371" s="14"/>
      <c r="C371" s="13"/>
      <c r="D371" s="13"/>
      <c r="K371" s="15"/>
      <c r="L371" s="15"/>
      <c r="M371" s="15"/>
      <c r="N371" s="15"/>
    </row>
    <row r="372" spans="1:14" x14ac:dyDescent="0.3">
      <c r="A372" s="12"/>
      <c r="B372" s="14"/>
      <c r="C372" s="13"/>
      <c r="D372" s="13"/>
      <c r="K372" s="15"/>
      <c r="L372" s="15"/>
      <c r="M372" s="15"/>
      <c r="N372" s="15"/>
    </row>
    <row r="373" spans="1:14" x14ac:dyDescent="0.3">
      <c r="A373" s="12"/>
      <c r="B373" s="14"/>
      <c r="C373" s="13"/>
      <c r="D373" s="13"/>
      <c r="K373" s="15"/>
      <c r="L373" s="15"/>
      <c r="M373" s="15"/>
      <c r="N373" s="15"/>
    </row>
    <row r="374" spans="1:14" x14ac:dyDescent="0.3">
      <c r="A374" s="12"/>
      <c r="B374" s="14"/>
      <c r="C374" s="13"/>
      <c r="D374" s="13"/>
      <c r="K374" s="15"/>
      <c r="L374" s="15"/>
      <c r="M374" s="15"/>
      <c r="N374" s="15"/>
    </row>
    <row r="375" spans="1:14" x14ac:dyDescent="0.3">
      <c r="A375" s="12"/>
      <c r="B375" s="14"/>
      <c r="C375" s="13"/>
      <c r="D375" s="13"/>
      <c r="K375" s="15"/>
      <c r="L375" s="15"/>
      <c r="M375" s="15"/>
      <c r="N375" s="15"/>
    </row>
    <row r="376" spans="1:14" x14ac:dyDescent="0.3">
      <c r="A376" s="12"/>
      <c r="B376" s="14"/>
      <c r="C376" s="13"/>
      <c r="D376" s="13"/>
      <c r="K376" s="15"/>
      <c r="L376" s="15"/>
      <c r="M376" s="15"/>
      <c r="N376" s="15"/>
    </row>
    <row r="377" spans="1:14" x14ac:dyDescent="0.3">
      <c r="A377" s="12"/>
      <c r="B377" s="14"/>
      <c r="C377" s="13"/>
      <c r="D377" s="13"/>
      <c r="K377" s="15"/>
      <c r="L377" s="15"/>
      <c r="M377" s="15"/>
      <c r="N377" s="15"/>
    </row>
    <row r="378" spans="1:14" x14ac:dyDescent="0.3">
      <c r="A378" s="12"/>
      <c r="B378" s="14"/>
      <c r="C378" s="13"/>
      <c r="D378" s="13"/>
      <c r="K378" s="15"/>
      <c r="L378" s="15"/>
      <c r="M378" s="15"/>
      <c r="N378" s="15"/>
    </row>
    <row r="379" spans="1:14" x14ac:dyDescent="0.3">
      <c r="A379" s="12"/>
      <c r="B379" s="14"/>
      <c r="C379" s="13"/>
      <c r="D379" s="13"/>
      <c r="K379" s="15"/>
      <c r="L379" s="15"/>
      <c r="M379" s="15"/>
      <c r="N379" s="15"/>
    </row>
    <row r="380" spans="1:14" x14ac:dyDescent="0.3">
      <c r="A380" s="12"/>
      <c r="B380" s="14"/>
      <c r="C380" s="13"/>
      <c r="D380" s="13"/>
      <c r="K380" s="15"/>
      <c r="L380" s="15"/>
      <c r="M380" s="15"/>
      <c r="N380" s="15"/>
    </row>
    <row r="381" spans="1:14" x14ac:dyDescent="0.3">
      <c r="A381" s="12"/>
      <c r="B381" s="14"/>
      <c r="C381" s="13"/>
      <c r="D381" s="13"/>
      <c r="K381" s="15"/>
      <c r="L381" s="15"/>
      <c r="M381" s="15"/>
      <c r="N381" s="15"/>
    </row>
    <row r="382" spans="1:14" x14ac:dyDescent="0.3">
      <c r="A382" s="12"/>
      <c r="B382" s="14"/>
      <c r="C382" s="13"/>
      <c r="D382" s="13"/>
      <c r="K382" s="15"/>
      <c r="L382" s="15"/>
      <c r="M382" s="15"/>
      <c r="N382" s="15"/>
    </row>
    <row r="383" spans="1:14" x14ac:dyDescent="0.3">
      <c r="A383" s="12"/>
      <c r="B383" s="14"/>
      <c r="C383" s="13"/>
      <c r="D383" s="13"/>
      <c r="K383" s="15"/>
      <c r="L383" s="15"/>
      <c r="M383" s="15"/>
      <c r="N383" s="15"/>
    </row>
    <row r="384" spans="1:14" x14ac:dyDescent="0.3">
      <c r="A384" s="12"/>
      <c r="B384" s="14"/>
      <c r="C384" s="13"/>
      <c r="D384" s="13"/>
      <c r="K384" s="15"/>
      <c r="L384" s="15"/>
      <c r="M384" s="15"/>
      <c r="N384" s="15"/>
    </row>
    <row r="385" spans="1:14" x14ac:dyDescent="0.3">
      <c r="A385" s="12"/>
      <c r="B385" s="14"/>
      <c r="C385" s="13"/>
      <c r="D385" s="13"/>
      <c r="K385" s="15"/>
      <c r="L385" s="15"/>
      <c r="M385" s="15"/>
      <c r="N385" s="15"/>
    </row>
    <row r="386" spans="1:14" x14ac:dyDescent="0.3">
      <c r="A386" s="12"/>
      <c r="B386" s="14"/>
      <c r="C386" s="13"/>
      <c r="D386" s="13"/>
      <c r="K386" s="15"/>
      <c r="L386" s="15"/>
      <c r="M386" s="15"/>
      <c r="N386" s="15"/>
    </row>
    <row r="387" spans="1:14" x14ac:dyDescent="0.3">
      <c r="A387" s="12"/>
      <c r="B387" s="14"/>
      <c r="C387" s="13"/>
      <c r="D387" s="13"/>
      <c r="K387" s="15"/>
      <c r="L387" s="15"/>
      <c r="M387" s="15"/>
      <c r="N387" s="15"/>
    </row>
    <row r="388" spans="1:14" x14ac:dyDescent="0.3">
      <c r="A388" s="12"/>
      <c r="B388" s="14"/>
      <c r="C388" s="13"/>
      <c r="D388" s="13"/>
      <c r="K388" s="15"/>
      <c r="L388" s="15"/>
      <c r="M388" s="15"/>
      <c r="N388" s="15"/>
    </row>
    <row r="389" spans="1:14" x14ac:dyDescent="0.3">
      <c r="A389" s="12"/>
      <c r="B389" s="14"/>
      <c r="C389" s="13"/>
      <c r="D389" s="13"/>
      <c r="K389" s="15"/>
      <c r="L389" s="15"/>
      <c r="M389" s="15"/>
      <c r="N389" s="15"/>
    </row>
    <row r="390" spans="1:14" x14ac:dyDescent="0.3">
      <c r="A390" s="12"/>
      <c r="B390" s="14"/>
      <c r="C390" s="13"/>
      <c r="D390" s="13"/>
      <c r="K390" s="15"/>
      <c r="L390" s="15"/>
      <c r="M390" s="15"/>
      <c r="N390" s="15"/>
    </row>
    <row r="391" spans="1:14" x14ac:dyDescent="0.3">
      <c r="A391" s="12"/>
      <c r="B391" s="14"/>
      <c r="C391" s="13"/>
      <c r="D391" s="13"/>
      <c r="K391" s="15"/>
      <c r="L391" s="15"/>
      <c r="M391" s="15"/>
      <c r="N391" s="15"/>
    </row>
    <row r="392" spans="1:14" x14ac:dyDescent="0.3">
      <c r="A392" s="12"/>
      <c r="B392" s="14"/>
      <c r="C392" s="13"/>
      <c r="D392" s="13"/>
      <c r="K392" s="15"/>
      <c r="L392" s="15"/>
      <c r="M392" s="15"/>
      <c r="N392" s="15"/>
    </row>
    <row r="393" spans="1:14" x14ac:dyDescent="0.3">
      <c r="A393" s="12"/>
      <c r="B393" s="14"/>
      <c r="C393" s="13"/>
      <c r="D393" s="13"/>
      <c r="K393" s="15"/>
      <c r="L393" s="15"/>
      <c r="M393" s="15"/>
      <c r="N393" s="15"/>
    </row>
    <row r="394" spans="1:14" x14ac:dyDescent="0.3">
      <c r="A394" s="12"/>
      <c r="B394" s="14"/>
      <c r="C394" s="13"/>
      <c r="D394" s="13"/>
      <c r="K394" s="15"/>
      <c r="L394" s="15"/>
      <c r="M394" s="15"/>
      <c r="N394" s="15"/>
    </row>
    <row r="395" spans="1:14" x14ac:dyDescent="0.3">
      <c r="A395" s="12"/>
      <c r="B395" s="14"/>
      <c r="C395" s="13"/>
      <c r="D395" s="13"/>
      <c r="K395" s="15"/>
      <c r="L395" s="15"/>
      <c r="M395" s="15"/>
      <c r="N395" s="15"/>
    </row>
    <row r="396" spans="1:14" x14ac:dyDescent="0.3">
      <c r="A396" s="12"/>
      <c r="B396" s="14"/>
      <c r="C396" s="13"/>
      <c r="D396" s="13"/>
      <c r="K396" s="15"/>
      <c r="L396" s="15"/>
      <c r="M396" s="15"/>
      <c r="N396" s="15"/>
    </row>
    <row r="397" spans="1:14" x14ac:dyDescent="0.3">
      <c r="A397" s="12"/>
      <c r="B397" s="14"/>
      <c r="C397" s="13"/>
      <c r="D397" s="13"/>
      <c r="K397" s="15"/>
      <c r="L397" s="15"/>
      <c r="M397" s="15"/>
      <c r="N397" s="15"/>
    </row>
    <row r="398" spans="1:14" x14ac:dyDescent="0.3">
      <c r="A398" s="12"/>
      <c r="B398" s="14"/>
      <c r="C398" s="13"/>
      <c r="D398" s="13"/>
      <c r="K398" s="15"/>
      <c r="L398" s="15"/>
      <c r="M398" s="15"/>
      <c r="N398" s="15"/>
    </row>
    <row r="399" spans="1:14" x14ac:dyDescent="0.3">
      <c r="A399" s="12"/>
      <c r="B399" s="14"/>
      <c r="C399" s="13"/>
      <c r="D399" s="13"/>
      <c r="K399" s="15"/>
      <c r="L399" s="15"/>
      <c r="M399" s="15"/>
      <c r="N399" s="15"/>
    </row>
    <row r="400" spans="1:14" x14ac:dyDescent="0.3">
      <c r="A400" s="12"/>
      <c r="B400" s="14"/>
      <c r="C400" s="13"/>
      <c r="D400" s="13"/>
      <c r="K400" s="15"/>
      <c r="L400" s="15"/>
      <c r="M400" s="15"/>
      <c r="N400" s="15"/>
    </row>
    <row r="401" spans="1:14" x14ac:dyDescent="0.3">
      <c r="A401" s="12"/>
      <c r="B401" s="14"/>
      <c r="C401" s="13"/>
      <c r="D401" s="13"/>
      <c r="K401" s="15"/>
      <c r="L401" s="15"/>
      <c r="M401" s="15"/>
      <c r="N401" s="15"/>
    </row>
    <row r="402" spans="1:14" x14ac:dyDescent="0.3">
      <c r="A402" s="12"/>
      <c r="B402" s="14"/>
      <c r="C402" s="13"/>
      <c r="D402" s="13"/>
      <c r="K402" s="15"/>
      <c r="L402" s="15"/>
      <c r="M402" s="15"/>
      <c r="N402" s="15"/>
    </row>
    <row r="403" spans="1:14" x14ac:dyDescent="0.3">
      <c r="A403" s="12"/>
      <c r="B403" s="14"/>
      <c r="C403" s="13"/>
      <c r="D403" s="13"/>
      <c r="K403" s="15"/>
      <c r="L403" s="15"/>
      <c r="M403" s="15"/>
      <c r="N403" s="15"/>
    </row>
    <row r="404" spans="1:14" x14ac:dyDescent="0.3">
      <c r="A404" s="12"/>
      <c r="B404" s="14"/>
      <c r="C404" s="13"/>
      <c r="D404" s="13"/>
      <c r="K404" s="15"/>
      <c r="L404" s="15"/>
      <c r="M404" s="15"/>
      <c r="N404" s="15"/>
    </row>
    <row r="405" spans="1:14" x14ac:dyDescent="0.3">
      <c r="A405" s="12"/>
      <c r="B405" s="14"/>
      <c r="C405" s="13"/>
      <c r="D405" s="13"/>
      <c r="K405" s="15"/>
      <c r="L405" s="15"/>
      <c r="M405" s="15"/>
      <c r="N405" s="15"/>
    </row>
    <row r="406" spans="1:14" x14ac:dyDescent="0.3">
      <c r="A406" s="12"/>
      <c r="B406" s="14"/>
      <c r="C406" s="13"/>
      <c r="D406" s="13"/>
      <c r="K406" s="15"/>
      <c r="L406" s="15"/>
      <c r="M406" s="15"/>
      <c r="N406" s="15"/>
    </row>
    <row r="407" spans="1:14" x14ac:dyDescent="0.3">
      <c r="A407" s="12"/>
      <c r="B407" s="14"/>
      <c r="C407" s="13"/>
      <c r="D407" s="13"/>
      <c r="K407" s="15"/>
      <c r="L407" s="15"/>
      <c r="M407" s="15"/>
      <c r="N407" s="15"/>
    </row>
    <row r="408" spans="1:14" x14ac:dyDescent="0.3">
      <c r="A408" s="12"/>
      <c r="B408" s="14"/>
      <c r="C408" s="13"/>
      <c r="D408" s="13"/>
      <c r="K408" s="15"/>
      <c r="L408" s="15"/>
      <c r="M408" s="15"/>
      <c r="N408" s="15"/>
    </row>
    <row r="409" spans="1:14" x14ac:dyDescent="0.3">
      <c r="A409" s="12"/>
      <c r="B409" s="14"/>
      <c r="C409" s="13"/>
      <c r="D409" s="13"/>
      <c r="K409" s="15"/>
      <c r="L409" s="15"/>
      <c r="M409" s="15"/>
      <c r="N409" s="15"/>
    </row>
    <row r="410" spans="1:14" x14ac:dyDescent="0.3">
      <c r="A410" s="12"/>
      <c r="B410" s="14"/>
      <c r="C410" s="13"/>
      <c r="D410" s="13"/>
      <c r="K410" s="15"/>
      <c r="L410" s="15"/>
      <c r="M410" s="15"/>
      <c r="N410" s="15"/>
    </row>
    <row r="411" spans="1:14" x14ac:dyDescent="0.3">
      <c r="A411" s="12"/>
      <c r="B411" s="14"/>
      <c r="C411" s="13"/>
      <c r="D411" s="13"/>
      <c r="K411" s="15"/>
      <c r="L411" s="15"/>
      <c r="M411" s="15"/>
      <c r="N411" s="15"/>
    </row>
    <row r="412" spans="1:14" x14ac:dyDescent="0.3">
      <c r="A412" s="12"/>
      <c r="B412" s="14"/>
      <c r="C412" s="13"/>
      <c r="D412" s="13"/>
      <c r="K412" s="15"/>
      <c r="L412" s="15"/>
      <c r="M412" s="15"/>
      <c r="N412" s="15"/>
    </row>
    <row r="413" spans="1:14" x14ac:dyDescent="0.3">
      <c r="A413" s="12"/>
      <c r="B413" s="14"/>
      <c r="C413" s="13"/>
      <c r="D413" s="13"/>
      <c r="K413" s="15"/>
      <c r="L413" s="15"/>
      <c r="M413" s="15"/>
      <c r="N413" s="15"/>
    </row>
    <row r="414" spans="1:14" x14ac:dyDescent="0.3">
      <c r="A414" s="12"/>
      <c r="B414" s="14"/>
      <c r="C414" s="13"/>
      <c r="D414" s="13"/>
      <c r="K414" s="15"/>
      <c r="L414" s="15"/>
      <c r="M414" s="15"/>
      <c r="N414" s="15"/>
    </row>
    <row r="415" spans="1:14" x14ac:dyDescent="0.3">
      <c r="A415" s="12"/>
      <c r="B415" s="14"/>
      <c r="C415" s="13"/>
      <c r="D415" s="13"/>
      <c r="K415" s="15"/>
      <c r="L415" s="15"/>
      <c r="M415" s="15"/>
      <c r="N415" s="15"/>
    </row>
    <row r="416" spans="1:14" x14ac:dyDescent="0.3">
      <c r="A416" s="12"/>
      <c r="B416" s="14"/>
      <c r="C416" s="13"/>
      <c r="D416" s="13"/>
      <c r="K416" s="15"/>
      <c r="L416" s="15"/>
      <c r="M416" s="15"/>
      <c r="N416" s="15"/>
    </row>
    <row r="417" spans="1:14" x14ac:dyDescent="0.3">
      <c r="A417" s="12"/>
      <c r="B417" s="14"/>
      <c r="C417" s="13"/>
      <c r="D417" s="13"/>
      <c r="K417" s="15"/>
      <c r="L417" s="15"/>
      <c r="M417" s="15"/>
      <c r="N417" s="15"/>
    </row>
    <row r="418" spans="1:14" x14ac:dyDescent="0.3">
      <c r="A418" s="12"/>
      <c r="B418" s="14"/>
      <c r="C418" s="13"/>
      <c r="D418" s="13"/>
      <c r="K418" s="15"/>
      <c r="L418" s="15"/>
      <c r="M418" s="15"/>
      <c r="N418" s="15"/>
    </row>
    <row r="419" spans="1:14" x14ac:dyDescent="0.3">
      <c r="A419" s="12"/>
      <c r="B419" s="14"/>
      <c r="C419" s="13"/>
      <c r="D419" s="13"/>
      <c r="K419" s="15"/>
      <c r="L419" s="15"/>
      <c r="M419" s="15"/>
      <c r="N419" s="15"/>
    </row>
    <row r="420" spans="1:14" x14ac:dyDescent="0.3">
      <c r="A420" s="12"/>
      <c r="B420" s="14"/>
      <c r="C420" s="13"/>
      <c r="D420" s="13"/>
      <c r="K420" s="15"/>
      <c r="L420" s="15"/>
      <c r="M420" s="15"/>
      <c r="N420" s="15"/>
    </row>
    <row r="421" spans="1:14" x14ac:dyDescent="0.3">
      <c r="A421" s="12"/>
      <c r="B421" s="14"/>
      <c r="C421" s="13"/>
      <c r="D421" s="13"/>
      <c r="K421" s="15"/>
      <c r="L421" s="15"/>
      <c r="M421" s="15"/>
      <c r="N421" s="15"/>
    </row>
    <row r="422" spans="1:14" x14ac:dyDescent="0.3">
      <c r="A422" s="12"/>
      <c r="B422" s="14"/>
      <c r="C422" s="13"/>
      <c r="D422" s="13"/>
      <c r="K422" s="15"/>
      <c r="L422" s="15"/>
      <c r="M422" s="15"/>
      <c r="N422" s="15"/>
    </row>
    <row r="423" spans="1:14" x14ac:dyDescent="0.3">
      <c r="A423" s="12"/>
      <c r="B423" s="14"/>
      <c r="C423" s="13"/>
      <c r="D423" s="13"/>
      <c r="K423" s="15"/>
      <c r="L423" s="15"/>
      <c r="M423" s="15"/>
      <c r="N423" s="15"/>
    </row>
    <row r="424" spans="1:14" x14ac:dyDescent="0.3">
      <c r="A424" s="12"/>
      <c r="B424" s="14"/>
      <c r="C424" s="13"/>
      <c r="D424" s="13"/>
      <c r="K424" s="15"/>
      <c r="L424" s="15"/>
      <c r="M424" s="15"/>
      <c r="N424" s="15"/>
    </row>
    <row r="425" spans="1:14" x14ac:dyDescent="0.3">
      <c r="A425" s="12"/>
      <c r="B425" s="14"/>
      <c r="C425" s="13"/>
      <c r="D425" s="13"/>
      <c r="K425" s="15"/>
      <c r="L425" s="15"/>
      <c r="M425" s="15"/>
      <c r="N425" s="15"/>
    </row>
    <row r="426" spans="1:14" x14ac:dyDescent="0.3">
      <c r="A426" s="12"/>
      <c r="B426" s="14"/>
      <c r="C426" s="13"/>
      <c r="D426" s="13"/>
      <c r="K426" s="15"/>
      <c r="L426" s="15"/>
      <c r="M426" s="15"/>
      <c r="N426" s="15"/>
    </row>
    <row r="427" spans="1:14" x14ac:dyDescent="0.3">
      <c r="A427" s="12"/>
      <c r="B427" s="14"/>
      <c r="C427" s="13"/>
      <c r="D427" s="13"/>
      <c r="K427" s="15"/>
      <c r="L427" s="15"/>
      <c r="M427" s="15"/>
      <c r="N427" s="15"/>
    </row>
    <row r="428" spans="1:14" x14ac:dyDescent="0.3">
      <c r="A428" s="12"/>
      <c r="B428" s="14"/>
      <c r="C428" s="13"/>
      <c r="D428" s="13"/>
      <c r="K428" s="15"/>
      <c r="L428" s="15"/>
      <c r="M428" s="15"/>
      <c r="N428" s="15"/>
    </row>
    <row r="429" spans="1:14" x14ac:dyDescent="0.3">
      <c r="A429" s="12"/>
      <c r="B429" s="14"/>
      <c r="C429" s="13"/>
      <c r="D429" s="13"/>
      <c r="K429" s="15"/>
      <c r="L429" s="15"/>
      <c r="M429" s="15"/>
      <c r="N429" s="15"/>
    </row>
    <row r="430" spans="1:14" x14ac:dyDescent="0.3">
      <c r="A430" s="12"/>
      <c r="B430" s="14"/>
      <c r="C430" s="13"/>
      <c r="D430" s="13"/>
      <c r="K430" s="15"/>
      <c r="L430" s="15"/>
      <c r="M430" s="15"/>
      <c r="N430" s="15"/>
    </row>
    <row r="431" spans="1:14" x14ac:dyDescent="0.3">
      <c r="A431" s="12"/>
      <c r="B431" s="14"/>
      <c r="C431" s="13"/>
      <c r="D431" s="13"/>
      <c r="K431" s="15"/>
      <c r="L431" s="15"/>
      <c r="M431" s="15"/>
      <c r="N431" s="15"/>
    </row>
    <row r="432" spans="1:14" x14ac:dyDescent="0.3">
      <c r="A432" s="12"/>
      <c r="B432" s="14"/>
      <c r="C432" s="13"/>
      <c r="D432" s="13"/>
      <c r="K432" s="15"/>
      <c r="L432" s="15"/>
      <c r="M432" s="15"/>
      <c r="N432" s="15"/>
    </row>
    <row r="433" spans="1:14" x14ac:dyDescent="0.3">
      <c r="A433" s="12"/>
      <c r="B433" s="14"/>
      <c r="C433" s="13"/>
      <c r="D433" s="13"/>
      <c r="K433" s="15"/>
      <c r="L433" s="15"/>
      <c r="M433" s="15"/>
      <c r="N433" s="15"/>
    </row>
    <row r="434" spans="1:14" x14ac:dyDescent="0.3">
      <c r="A434" s="12"/>
      <c r="B434" s="14"/>
      <c r="C434" s="13"/>
      <c r="D434" s="13"/>
      <c r="K434" s="15"/>
      <c r="L434" s="15"/>
      <c r="M434" s="15"/>
      <c r="N434" s="15"/>
    </row>
    <row r="435" spans="1:14" x14ac:dyDescent="0.3">
      <c r="A435" s="12"/>
      <c r="B435" s="14"/>
      <c r="C435" s="13"/>
      <c r="D435" s="13"/>
      <c r="K435" s="15"/>
      <c r="L435" s="15"/>
      <c r="M435" s="15"/>
      <c r="N435" s="15"/>
    </row>
    <row r="436" spans="1:14" x14ac:dyDescent="0.3">
      <c r="A436" s="12"/>
      <c r="B436" s="14"/>
      <c r="C436" s="13"/>
      <c r="D436" s="13"/>
      <c r="K436" s="15"/>
      <c r="L436" s="15"/>
      <c r="M436" s="15"/>
      <c r="N436" s="15"/>
    </row>
    <row r="437" spans="1:14" x14ac:dyDescent="0.3">
      <c r="A437" s="12"/>
      <c r="B437" s="14"/>
      <c r="C437" s="13"/>
      <c r="D437" s="13"/>
      <c r="K437" s="15"/>
      <c r="L437" s="15"/>
      <c r="M437" s="15"/>
      <c r="N437" s="15"/>
    </row>
    <row r="438" spans="1:14" x14ac:dyDescent="0.3">
      <c r="A438" s="12"/>
      <c r="B438" s="14"/>
      <c r="C438" s="13"/>
      <c r="D438" s="13"/>
      <c r="K438" s="15"/>
      <c r="L438" s="15"/>
      <c r="M438" s="15"/>
      <c r="N438" s="15"/>
    </row>
    <row r="439" spans="1:14" x14ac:dyDescent="0.3">
      <c r="A439" s="12"/>
      <c r="B439" s="14"/>
      <c r="C439" s="13"/>
      <c r="D439" s="13"/>
      <c r="K439" s="15"/>
      <c r="L439" s="15"/>
      <c r="M439" s="15"/>
      <c r="N439" s="15"/>
    </row>
    <row r="440" spans="1:14" x14ac:dyDescent="0.3">
      <c r="A440" s="12"/>
      <c r="B440" s="14"/>
      <c r="C440" s="13"/>
      <c r="D440" s="13"/>
      <c r="K440" s="15"/>
      <c r="L440" s="15"/>
      <c r="M440" s="15"/>
      <c r="N440" s="15"/>
    </row>
    <row r="441" spans="1:14" x14ac:dyDescent="0.3">
      <c r="A441" s="12"/>
      <c r="B441" s="14"/>
      <c r="C441" s="13"/>
      <c r="D441" s="13"/>
      <c r="K441" s="15"/>
      <c r="L441" s="15"/>
      <c r="M441" s="15"/>
      <c r="N441" s="15"/>
    </row>
    <row r="442" spans="1:14" x14ac:dyDescent="0.3">
      <c r="A442" s="12"/>
      <c r="B442" s="14"/>
      <c r="C442" s="13"/>
      <c r="D442" s="13"/>
      <c r="K442" s="15"/>
      <c r="L442" s="15"/>
      <c r="M442" s="15"/>
      <c r="N442" s="15"/>
    </row>
    <row r="443" spans="1:14" x14ac:dyDescent="0.3">
      <c r="A443" s="12"/>
      <c r="B443" s="14"/>
      <c r="C443" s="13"/>
      <c r="D443" s="13"/>
      <c r="K443" s="15"/>
      <c r="L443" s="15"/>
      <c r="M443" s="15"/>
      <c r="N443" s="15"/>
    </row>
    <row r="444" spans="1:14" x14ac:dyDescent="0.3">
      <c r="A444" s="12"/>
      <c r="B444" s="14"/>
      <c r="C444" s="13"/>
      <c r="D444" s="13"/>
      <c r="K444" s="15"/>
      <c r="L444" s="15"/>
      <c r="M444" s="15"/>
      <c r="N444" s="15"/>
    </row>
    <row r="445" spans="1:14" x14ac:dyDescent="0.3">
      <c r="A445" s="12"/>
      <c r="B445" s="14"/>
      <c r="C445" s="13"/>
      <c r="D445" s="13"/>
      <c r="K445" s="15"/>
      <c r="L445" s="15"/>
      <c r="M445" s="15"/>
      <c r="N445" s="15"/>
    </row>
    <row r="446" spans="1:14" x14ac:dyDescent="0.3">
      <c r="A446" s="12"/>
      <c r="B446" s="14"/>
      <c r="C446" s="13"/>
      <c r="D446" s="13"/>
      <c r="K446" s="15"/>
      <c r="L446" s="15"/>
      <c r="M446" s="15"/>
      <c r="N446" s="15"/>
    </row>
    <row r="447" spans="1:14" x14ac:dyDescent="0.3">
      <c r="A447" s="12"/>
      <c r="B447" s="14"/>
      <c r="C447" s="13"/>
      <c r="D447" s="13"/>
      <c r="K447" s="15"/>
      <c r="L447" s="15"/>
      <c r="M447" s="15"/>
      <c r="N447" s="15"/>
    </row>
    <row r="448" spans="1:14" x14ac:dyDescent="0.3">
      <c r="A448" s="12"/>
      <c r="B448" s="14"/>
      <c r="C448" s="13"/>
      <c r="D448" s="13"/>
      <c r="K448" s="15"/>
      <c r="L448" s="15"/>
      <c r="M448" s="15"/>
      <c r="N448" s="15"/>
    </row>
    <row r="449" spans="1:14" x14ac:dyDescent="0.3">
      <c r="A449" s="12"/>
      <c r="B449" s="14"/>
      <c r="C449" s="13"/>
      <c r="D449" s="13"/>
      <c r="K449" s="15"/>
      <c r="L449" s="15"/>
      <c r="M449" s="15"/>
      <c r="N449" s="15"/>
    </row>
    <row r="450" spans="1:14" x14ac:dyDescent="0.3">
      <c r="A450" s="12"/>
      <c r="B450" s="14"/>
      <c r="C450" s="13"/>
      <c r="D450" s="13"/>
      <c r="K450" s="15"/>
      <c r="L450" s="15"/>
      <c r="M450" s="15"/>
      <c r="N450" s="15"/>
    </row>
    <row r="451" spans="1:14" x14ac:dyDescent="0.3">
      <c r="A451" s="12"/>
      <c r="B451" s="14"/>
      <c r="C451" s="13"/>
      <c r="D451" s="13"/>
      <c r="K451" s="15"/>
      <c r="L451" s="15"/>
      <c r="M451" s="15"/>
      <c r="N451" s="15"/>
    </row>
    <row r="452" spans="1:14" x14ac:dyDescent="0.3">
      <c r="A452" s="12"/>
      <c r="B452" s="14"/>
      <c r="C452" s="13"/>
      <c r="D452" s="13"/>
      <c r="K452" s="15"/>
      <c r="L452" s="15"/>
      <c r="M452" s="15"/>
      <c r="N452" s="15"/>
    </row>
    <row r="453" spans="1:14" x14ac:dyDescent="0.3">
      <c r="A453" s="12"/>
      <c r="B453" s="14"/>
      <c r="C453" s="13"/>
      <c r="D453" s="13"/>
      <c r="K453" s="15"/>
      <c r="L453" s="15"/>
      <c r="M453" s="15"/>
      <c r="N453" s="15"/>
    </row>
    <row r="454" spans="1:14" x14ac:dyDescent="0.3">
      <c r="A454" s="12"/>
      <c r="B454" s="14"/>
      <c r="C454" s="13"/>
      <c r="D454" s="13"/>
      <c r="K454" s="15"/>
      <c r="L454" s="15"/>
      <c r="M454" s="15"/>
      <c r="N454" s="15"/>
    </row>
    <row r="455" spans="1:14" x14ac:dyDescent="0.3">
      <c r="A455" s="12"/>
      <c r="B455" s="14"/>
      <c r="C455" s="13"/>
      <c r="D455" s="13"/>
      <c r="K455" s="15"/>
      <c r="L455" s="15"/>
      <c r="M455" s="15"/>
      <c r="N455" s="15"/>
    </row>
    <row r="456" spans="1:14" x14ac:dyDescent="0.3">
      <c r="A456" s="12"/>
      <c r="B456" s="14"/>
      <c r="C456" s="13"/>
      <c r="D456" s="13"/>
      <c r="K456" s="15"/>
      <c r="L456" s="15"/>
      <c r="M456" s="15"/>
      <c r="N456" s="15"/>
    </row>
    <row r="457" spans="1:14" x14ac:dyDescent="0.3">
      <c r="A457" s="12"/>
      <c r="B457" s="14"/>
      <c r="C457" s="13"/>
      <c r="D457" s="13"/>
      <c r="K457" s="15"/>
      <c r="L457" s="15"/>
      <c r="M457" s="15"/>
      <c r="N457" s="15"/>
    </row>
    <row r="458" spans="1:14" x14ac:dyDescent="0.3">
      <c r="A458" s="12"/>
      <c r="B458" s="14"/>
      <c r="C458" s="13"/>
      <c r="D458" s="13"/>
      <c r="K458" s="15"/>
      <c r="L458" s="15"/>
      <c r="M458" s="15"/>
      <c r="N458" s="15"/>
    </row>
    <row r="459" spans="1:14" x14ac:dyDescent="0.3">
      <c r="A459" s="12"/>
      <c r="B459" s="14"/>
      <c r="C459" s="13"/>
      <c r="D459" s="13"/>
      <c r="K459" s="15"/>
      <c r="L459" s="15"/>
      <c r="M459" s="15"/>
      <c r="N459" s="15"/>
    </row>
    <row r="460" spans="1:14" x14ac:dyDescent="0.3">
      <c r="A460" s="12"/>
      <c r="B460" s="14"/>
      <c r="C460" s="13"/>
      <c r="D460" s="13"/>
      <c r="K460" s="15"/>
      <c r="L460" s="15"/>
      <c r="M460" s="15"/>
      <c r="N460" s="15"/>
    </row>
    <row r="461" spans="1:14" x14ac:dyDescent="0.3">
      <c r="A461" s="12"/>
      <c r="B461" s="14"/>
      <c r="C461" s="13"/>
      <c r="D461" s="13"/>
      <c r="K461" s="15"/>
      <c r="L461" s="15"/>
      <c r="M461" s="15"/>
      <c r="N461" s="15"/>
    </row>
    <row r="462" spans="1:14" x14ac:dyDescent="0.3">
      <c r="A462" s="12"/>
      <c r="B462" s="14"/>
      <c r="C462" s="13"/>
      <c r="D462" s="13"/>
      <c r="K462" s="15"/>
      <c r="L462" s="15"/>
      <c r="M462" s="15"/>
      <c r="N462" s="15"/>
    </row>
    <row r="463" spans="1:14" x14ac:dyDescent="0.3">
      <c r="A463" s="12"/>
      <c r="B463" s="14"/>
      <c r="C463" s="13"/>
      <c r="D463" s="13"/>
      <c r="K463" s="15"/>
      <c r="L463" s="15"/>
      <c r="M463" s="15"/>
      <c r="N463" s="15"/>
    </row>
    <row r="464" spans="1:14" x14ac:dyDescent="0.3">
      <c r="A464" s="12"/>
      <c r="B464" s="14"/>
      <c r="C464" s="13"/>
      <c r="D464" s="13"/>
      <c r="K464" s="15"/>
      <c r="L464" s="15"/>
      <c r="M464" s="15"/>
      <c r="N464" s="15"/>
    </row>
    <row r="465" spans="1:14" x14ac:dyDescent="0.3">
      <c r="A465" s="12"/>
      <c r="B465" s="14"/>
      <c r="C465" s="13"/>
      <c r="D465" s="13"/>
      <c r="K465" s="15"/>
      <c r="L465" s="15"/>
      <c r="M465" s="15"/>
      <c r="N465" s="15"/>
    </row>
    <row r="466" spans="1:14" x14ac:dyDescent="0.3">
      <c r="A466" s="12"/>
      <c r="B466" s="14"/>
      <c r="C466" s="13"/>
      <c r="D466" s="13"/>
      <c r="K466" s="15"/>
      <c r="L466" s="15"/>
      <c r="M466" s="15"/>
      <c r="N466" s="15"/>
    </row>
    <row r="467" spans="1:14" x14ac:dyDescent="0.3">
      <c r="A467" s="12"/>
      <c r="B467" s="14"/>
      <c r="C467" s="13"/>
      <c r="D467" s="13"/>
      <c r="K467" s="15"/>
      <c r="L467" s="15"/>
      <c r="M467" s="15"/>
      <c r="N467" s="15"/>
    </row>
    <row r="468" spans="1:14" x14ac:dyDescent="0.3">
      <c r="A468" s="12"/>
      <c r="B468" s="14"/>
      <c r="C468" s="13"/>
      <c r="D468" s="13"/>
      <c r="K468" s="15"/>
      <c r="L468" s="15"/>
      <c r="M468" s="15"/>
      <c r="N468" s="15"/>
    </row>
    <row r="469" spans="1:14" x14ac:dyDescent="0.3">
      <c r="A469" s="12"/>
      <c r="B469" s="14"/>
      <c r="C469" s="13"/>
      <c r="D469" s="13"/>
      <c r="K469" s="15"/>
      <c r="L469" s="15"/>
      <c r="M469" s="15"/>
      <c r="N469" s="15"/>
    </row>
    <row r="470" spans="1:14" x14ac:dyDescent="0.3">
      <c r="A470" s="12"/>
      <c r="B470" s="14"/>
      <c r="C470" s="13"/>
      <c r="D470" s="13"/>
    </row>
    <row r="471" spans="1:14" x14ac:dyDescent="0.3">
      <c r="A471" s="12"/>
      <c r="B471" s="14"/>
      <c r="C471" s="13"/>
      <c r="D471" s="13"/>
    </row>
    <row r="472" spans="1:14" x14ac:dyDescent="0.3">
      <c r="A472" s="12"/>
      <c r="B472" s="14"/>
      <c r="C472" s="13"/>
      <c r="D472" s="13"/>
    </row>
    <row r="473" spans="1:14" x14ac:dyDescent="0.3">
      <c r="A473" s="12"/>
      <c r="B473" s="14"/>
      <c r="C473" s="13"/>
      <c r="D473" s="13"/>
    </row>
    <row r="474" spans="1:14" x14ac:dyDescent="0.3">
      <c r="A474" s="12"/>
      <c r="B474" s="14"/>
      <c r="C474" s="13"/>
      <c r="D474" s="13"/>
    </row>
    <row r="475" spans="1:14" x14ac:dyDescent="0.3">
      <c r="A475" s="12"/>
      <c r="B475" s="14"/>
      <c r="C475" s="13"/>
      <c r="D475" s="13"/>
    </row>
    <row r="476" spans="1:14" x14ac:dyDescent="0.3">
      <c r="A476" s="12"/>
      <c r="B476" s="14"/>
      <c r="C476" s="13"/>
      <c r="D476" s="13"/>
    </row>
    <row r="477" spans="1:14" x14ac:dyDescent="0.3">
      <c r="A477" s="12"/>
      <c r="B477" s="14"/>
      <c r="C477" s="13"/>
      <c r="D477" s="13"/>
    </row>
    <row r="478" spans="1:14" x14ac:dyDescent="0.3">
      <c r="A478" s="12"/>
      <c r="B478" s="14"/>
      <c r="C478" s="13"/>
      <c r="D478" s="13"/>
    </row>
    <row r="479" spans="1:14" x14ac:dyDescent="0.3">
      <c r="A479" s="12"/>
      <c r="B479" s="14"/>
      <c r="C479" s="13"/>
      <c r="D479" s="13"/>
    </row>
    <row r="480" spans="1:14" x14ac:dyDescent="0.3">
      <c r="A480" s="12"/>
      <c r="B480" s="14"/>
      <c r="C480" s="13"/>
      <c r="D480" s="13"/>
    </row>
    <row r="481" spans="1:4" x14ac:dyDescent="0.3">
      <c r="A481" s="12"/>
      <c r="B481" s="14"/>
      <c r="C481" s="13"/>
      <c r="D481" s="13"/>
    </row>
    <row r="482" spans="1:4" x14ac:dyDescent="0.3">
      <c r="A482" s="12"/>
      <c r="B482" s="14"/>
      <c r="C482" s="13"/>
      <c r="D482" s="13"/>
    </row>
    <row r="483" spans="1:4" x14ac:dyDescent="0.3">
      <c r="A483" s="12"/>
      <c r="B483" s="14"/>
      <c r="C483" s="13"/>
      <c r="D483" s="13"/>
    </row>
    <row r="484" spans="1:4" x14ac:dyDescent="0.3">
      <c r="A484" s="12"/>
      <c r="B484" s="14"/>
      <c r="C484" s="13"/>
      <c r="D484" s="13"/>
    </row>
    <row r="485" spans="1:4" x14ac:dyDescent="0.3">
      <c r="A485" s="12"/>
      <c r="B485" s="14"/>
      <c r="C485" s="13"/>
      <c r="D485" s="13"/>
    </row>
    <row r="486" spans="1:4" x14ac:dyDescent="0.3">
      <c r="A486" s="12"/>
      <c r="B486" s="14"/>
      <c r="C486" s="13"/>
      <c r="D486" s="13"/>
    </row>
    <row r="487" spans="1:4" x14ac:dyDescent="0.3">
      <c r="A487" s="12"/>
      <c r="B487" s="14"/>
      <c r="C487" s="13"/>
      <c r="D487" s="13"/>
    </row>
    <row r="488" spans="1:4" x14ac:dyDescent="0.3">
      <c r="A488" s="12"/>
      <c r="B488" s="14"/>
      <c r="C488" s="13"/>
      <c r="D488" s="13"/>
    </row>
    <row r="489" spans="1:4" x14ac:dyDescent="0.3">
      <c r="A489" s="12"/>
      <c r="B489" s="14"/>
      <c r="C489" s="13"/>
      <c r="D489" s="13"/>
    </row>
    <row r="490" spans="1:4" x14ac:dyDescent="0.3">
      <c r="A490" s="12"/>
      <c r="B490" s="14"/>
      <c r="C490" s="13"/>
      <c r="D490" s="13"/>
    </row>
    <row r="491" spans="1:4" x14ac:dyDescent="0.3">
      <c r="A491" s="12"/>
      <c r="B491" s="14"/>
      <c r="C491" s="13"/>
      <c r="D491" s="13"/>
    </row>
    <row r="492" spans="1:4" x14ac:dyDescent="0.3">
      <c r="A492" s="12"/>
      <c r="B492" s="14"/>
      <c r="C492" s="13"/>
      <c r="D492" s="13"/>
    </row>
    <row r="493" spans="1:4" x14ac:dyDescent="0.3">
      <c r="A493" s="12"/>
      <c r="B493" s="14"/>
      <c r="C493" s="13"/>
      <c r="D493" s="13"/>
    </row>
    <row r="494" spans="1:4" x14ac:dyDescent="0.3">
      <c r="A494" s="12"/>
      <c r="B494" s="14"/>
      <c r="C494" s="13"/>
      <c r="D494" s="13"/>
    </row>
    <row r="495" spans="1:4" x14ac:dyDescent="0.3">
      <c r="A495" s="12"/>
      <c r="B495" s="14"/>
      <c r="C495" s="13"/>
      <c r="D495" s="13"/>
    </row>
    <row r="496" spans="1:4" x14ac:dyDescent="0.3">
      <c r="A496" s="12"/>
      <c r="B496" s="14"/>
      <c r="C496" s="13"/>
      <c r="D496" s="13"/>
    </row>
    <row r="497" spans="1:4" x14ac:dyDescent="0.3">
      <c r="A497" s="12"/>
      <c r="B497" s="14"/>
      <c r="C497" s="13"/>
      <c r="D497" s="13"/>
    </row>
    <row r="498" spans="1:4" x14ac:dyDescent="0.3">
      <c r="A498" s="12"/>
      <c r="B498" s="14"/>
      <c r="C498" s="13"/>
      <c r="D498" s="13"/>
    </row>
    <row r="499" spans="1:4" x14ac:dyDescent="0.3">
      <c r="A499" s="12"/>
      <c r="B499" s="14"/>
      <c r="C499" s="13"/>
      <c r="D499" s="13"/>
    </row>
    <row r="500" spans="1:4" x14ac:dyDescent="0.3">
      <c r="A500" s="12"/>
      <c r="B500" s="14"/>
      <c r="C500" s="13"/>
      <c r="D500" s="13"/>
    </row>
    <row r="501" spans="1:4" x14ac:dyDescent="0.3">
      <c r="A501" s="12"/>
      <c r="B501" s="14"/>
      <c r="C501" s="13"/>
      <c r="D501" s="13"/>
    </row>
    <row r="502" spans="1:4" x14ac:dyDescent="0.3">
      <c r="A502" s="12"/>
      <c r="B502" s="14"/>
      <c r="C502" s="13"/>
      <c r="D502" s="13"/>
    </row>
    <row r="503" spans="1:4" x14ac:dyDescent="0.3">
      <c r="A503" s="12"/>
      <c r="B503" s="14"/>
      <c r="C503" s="13"/>
      <c r="D503" s="13"/>
    </row>
    <row r="504" spans="1:4" x14ac:dyDescent="0.3">
      <c r="A504" s="12"/>
      <c r="B504" s="14"/>
      <c r="C504" s="13"/>
      <c r="D504" s="13"/>
    </row>
    <row r="505" spans="1:4" x14ac:dyDescent="0.3">
      <c r="A505" s="12"/>
      <c r="B505" s="14"/>
      <c r="C505" s="13"/>
      <c r="D505" s="13"/>
    </row>
    <row r="506" spans="1:4" x14ac:dyDescent="0.3">
      <c r="A506" s="12"/>
      <c r="B506" s="14"/>
      <c r="C506" s="13"/>
      <c r="D506" s="13"/>
    </row>
    <row r="507" spans="1:4" x14ac:dyDescent="0.3">
      <c r="A507" s="12"/>
      <c r="B507" s="14"/>
      <c r="C507" s="13"/>
      <c r="D507" s="13"/>
    </row>
    <row r="508" spans="1:4" x14ac:dyDescent="0.3">
      <c r="A508" s="12"/>
      <c r="B508" s="14"/>
      <c r="C508" s="13"/>
      <c r="D508" s="13"/>
    </row>
    <row r="509" spans="1:4" x14ac:dyDescent="0.3">
      <c r="A509" s="12"/>
      <c r="B509" s="14"/>
      <c r="C509" s="13"/>
      <c r="D509" s="13"/>
    </row>
    <row r="510" spans="1:4" x14ac:dyDescent="0.3">
      <c r="A510" s="12"/>
      <c r="B510" s="14"/>
      <c r="C510" s="13"/>
      <c r="D510" s="13"/>
    </row>
    <row r="511" spans="1:4" x14ac:dyDescent="0.3">
      <c r="A511" s="12"/>
      <c r="B511" s="14"/>
      <c r="C511" s="13"/>
      <c r="D511" s="13"/>
    </row>
    <row r="512" spans="1:4" x14ac:dyDescent="0.3">
      <c r="A512" s="12"/>
      <c r="B512" s="14"/>
      <c r="C512" s="13"/>
      <c r="D512" s="13"/>
    </row>
    <row r="513" spans="1:4" x14ac:dyDescent="0.3">
      <c r="A513" s="12"/>
      <c r="B513" s="14"/>
      <c r="C513" s="13"/>
      <c r="D513" s="13"/>
    </row>
    <row r="514" spans="1:4" x14ac:dyDescent="0.3">
      <c r="A514" s="12"/>
      <c r="B514" s="14"/>
      <c r="C514" s="13"/>
      <c r="D514" s="13"/>
    </row>
    <row r="515" spans="1:4" x14ac:dyDescent="0.3">
      <c r="A515" s="12"/>
      <c r="B515" s="14"/>
      <c r="C515" s="13"/>
      <c r="D515" s="13"/>
    </row>
    <row r="516" spans="1:4" x14ac:dyDescent="0.3">
      <c r="A516" s="12"/>
      <c r="B516" s="14"/>
      <c r="C516" s="13"/>
      <c r="D516" s="13"/>
    </row>
    <row r="517" spans="1:4" x14ac:dyDescent="0.3">
      <c r="A517" s="12"/>
      <c r="B517" s="14"/>
      <c r="C517" s="13"/>
      <c r="D517" s="13"/>
    </row>
    <row r="518" spans="1:4" x14ac:dyDescent="0.3">
      <c r="A518" s="12"/>
      <c r="B518" s="14"/>
      <c r="C518" s="13"/>
      <c r="D518" s="13"/>
    </row>
    <row r="519" spans="1:4" x14ac:dyDescent="0.3">
      <c r="A519" s="12"/>
      <c r="B519" s="14"/>
      <c r="C519" s="13"/>
      <c r="D519" s="13"/>
    </row>
    <row r="520" spans="1:4" x14ac:dyDescent="0.3">
      <c r="A520" s="12"/>
      <c r="B520" s="14"/>
      <c r="C520" s="13"/>
      <c r="D520" s="13"/>
    </row>
    <row r="521" spans="1:4" x14ac:dyDescent="0.3">
      <c r="A521" s="12"/>
      <c r="B521" s="14"/>
      <c r="C521" s="13"/>
      <c r="D521" s="13"/>
    </row>
    <row r="522" spans="1:4" x14ac:dyDescent="0.3">
      <c r="A522" s="12"/>
      <c r="B522" s="14"/>
      <c r="C522" s="13"/>
      <c r="D522" s="13"/>
    </row>
    <row r="523" spans="1:4" x14ac:dyDescent="0.3">
      <c r="A523" s="12"/>
      <c r="B523" s="14"/>
      <c r="C523" s="13"/>
      <c r="D523" s="13"/>
    </row>
    <row r="524" spans="1:4" x14ac:dyDescent="0.3">
      <c r="A524" s="12"/>
      <c r="B524" s="14"/>
      <c r="C524" s="13"/>
      <c r="D524" s="13"/>
    </row>
    <row r="525" spans="1:4" x14ac:dyDescent="0.3">
      <c r="A525" s="12"/>
      <c r="B525" s="14"/>
      <c r="C525" s="13"/>
      <c r="D525" s="13"/>
    </row>
    <row r="526" spans="1:4" x14ac:dyDescent="0.3">
      <c r="A526" s="12"/>
      <c r="B526" s="14"/>
      <c r="C526" s="13"/>
      <c r="D526" s="13"/>
    </row>
    <row r="527" spans="1:4" x14ac:dyDescent="0.3">
      <c r="A527" s="12"/>
      <c r="B527" s="14"/>
      <c r="C527" s="13"/>
      <c r="D527" s="13"/>
    </row>
    <row r="528" spans="1:4" x14ac:dyDescent="0.3">
      <c r="A528" s="12"/>
      <c r="B528" s="14"/>
      <c r="C528" s="13"/>
      <c r="D528" s="13"/>
    </row>
    <row r="529" spans="1:4" x14ac:dyDescent="0.3">
      <c r="A529" s="12"/>
      <c r="B529" s="14"/>
      <c r="C529" s="13"/>
      <c r="D529" s="13"/>
    </row>
    <row r="530" spans="1:4" x14ac:dyDescent="0.3">
      <c r="A530" s="12"/>
      <c r="B530" s="14"/>
      <c r="C530" s="13"/>
      <c r="D530" s="13"/>
    </row>
    <row r="531" spans="1:4" x14ac:dyDescent="0.3">
      <c r="A531" s="12"/>
      <c r="B531" s="14"/>
      <c r="C531" s="13"/>
      <c r="D531" s="13"/>
    </row>
    <row r="532" spans="1:4" x14ac:dyDescent="0.3">
      <c r="A532" s="12"/>
      <c r="B532" s="14"/>
      <c r="C532" s="13"/>
      <c r="D532" s="13"/>
    </row>
    <row r="533" spans="1:4" x14ac:dyDescent="0.3">
      <c r="A533" s="12"/>
      <c r="B533" s="14"/>
      <c r="C533" s="13"/>
      <c r="D533" s="13"/>
    </row>
    <row r="534" spans="1:4" x14ac:dyDescent="0.3">
      <c r="A534" s="12"/>
      <c r="B534" s="14"/>
      <c r="C534" s="13"/>
      <c r="D534" s="13"/>
    </row>
    <row r="535" spans="1:4" x14ac:dyDescent="0.3">
      <c r="A535" s="12"/>
      <c r="B535" s="14"/>
      <c r="C535" s="13"/>
      <c r="D535" s="13"/>
    </row>
    <row r="536" spans="1:4" x14ac:dyDescent="0.3">
      <c r="A536" s="12"/>
      <c r="B536" s="14"/>
      <c r="C536" s="13"/>
      <c r="D536" s="13"/>
    </row>
    <row r="537" spans="1:4" x14ac:dyDescent="0.3">
      <c r="A537" s="12"/>
      <c r="B537" s="14"/>
      <c r="C537" s="13"/>
      <c r="D537" s="13"/>
    </row>
    <row r="538" spans="1:4" x14ac:dyDescent="0.3">
      <c r="A538" s="12"/>
      <c r="B538" s="14"/>
      <c r="C538" s="13"/>
      <c r="D538" s="13"/>
    </row>
    <row r="539" spans="1:4" x14ac:dyDescent="0.3">
      <c r="A539" s="12"/>
      <c r="B539" s="14"/>
      <c r="C539" s="13"/>
      <c r="D539" s="13"/>
    </row>
    <row r="540" spans="1:4" x14ac:dyDescent="0.3">
      <c r="A540" s="12"/>
      <c r="B540" s="14"/>
      <c r="C540" s="13"/>
      <c r="D540" s="13"/>
    </row>
    <row r="541" spans="1:4" x14ac:dyDescent="0.3">
      <c r="A541" s="12"/>
      <c r="B541" s="14"/>
      <c r="C541" s="13"/>
      <c r="D541" s="13"/>
    </row>
    <row r="542" spans="1:4" x14ac:dyDescent="0.3">
      <c r="A542" s="12"/>
      <c r="B542" s="14"/>
      <c r="C542" s="13"/>
      <c r="D542" s="13"/>
    </row>
    <row r="543" spans="1:4" x14ac:dyDescent="0.3">
      <c r="A543" s="12"/>
      <c r="B543" s="14"/>
      <c r="C543" s="13"/>
      <c r="D543" s="13"/>
    </row>
    <row r="544" spans="1:4" x14ac:dyDescent="0.3">
      <c r="A544" s="12"/>
      <c r="B544" s="14"/>
      <c r="C544" s="13"/>
      <c r="D544" s="13"/>
    </row>
    <row r="545" spans="1:4" x14ac:dyDescent="0.3">
      <c r="A545" s="12"/>
      <c r="B545" s="14"/>
      <c r="C545" s="13"/>
      <c r="D545" s="13"/>
    </row>
    <row r="546" spans="1:4" x14ac:dyDescent="0.3">
      <c r="A546" s="12"/>
      <c r="B546" s="14"/>
      <c r="C546" s="13"/>
      <c r="D546" s="13"/>
    </row>
    <row r="547" spans="1:4" x14ac:dyDescent="0.3">
      <c r="A547" s="12"/>
      <c r="B547" s="14"/>
      <c r="C547" s="13"/>
      <c r="D547" s="13"/>
    </row>
    <row r="548" spans="1:4" x14ac:dyDescent="0.3">
      <c r="A548" s="12"/>
      <c r="B548" s="14"/>
      <c r="C548" s="13"/>
      <c r="D548" s="13"/>
    </row>
    <row r="549" spans="1:4" x14ac:dyDescent="0.3">
      <c r="A549" s="12"/>
      <c r="B549" s="14"/>
      <c r="C549" s="13"/>
      <c r="D549" s="13"/>
    </row>
    <row r="550" spans="1:4" x14ac:dyDescent="0.3">
      <c r="A550" s="12"/>
      <c r="B550" s="14"/>
      <c r="C550" s="13"/>
      <c r="D550" s="13"/>
    </row>
    <row r="551" spans="1:4" x14ac:dyDescent="0.3">
      <c r="A551" s="12"/>
      <c r="B551" s="14"/>
      <c r="C551" s="13"/>
      <c r="D551" s="13"/>
    </row>
    <row r="552" spans="1:4" x14ac:dyDescent="0.3">
      <c r="A552" s="12"/>
      <c r="B552" s="14"/>
      <c r="C552" s="13"/>
      <c r="D552" s="13"/>
    </row>
    <row r="553" spans="1:4" x14ac:dyDescent="0.3">
      <c r="A553" s="12"/>
      <c r="B553" s="14"/>
      <c r="C553" s="13"/>
      <c r="D553" s="13"/>
    </row>
    <row r="554" spans="1:4" x14ac:dyDescent="0.3">
      <c r="A554" s="12"/>
      <c r="B554" s="14"/>
      <c r="C554" s="13"/>
      <c r="D554" s="13"/>
    </row>
    <row r="555" spans="1:4" x14ac:dyDescent="0.3">
      <c r="A555" s="12"/>
      <c r="B555" s="14"/>
      <c r="C555" s="13"/>
      <c r="D555" s="13"/>
    </row>
    <row r="556" spans="1:4" x14ac:dyDescent="0.3">
      <c r="A556" s="12"/>
      <c r="B556" s="14"/>
      <c r="C556" s="13"/>
      <c r="D556" s="13"/>
    </row>
    <row r="557" spans="1:4" x14ac:dyDescent="0.3">
      <c r="A557" s="12"/>
      <c r="B557" s="14"/>
      <c r="C557" s="13"/>
      <c r="D557" s="13"/>
    </row>
    <row r="558" spans="1:4" x14ac:dyDescent="0.3">
      <c r="A558" s="12"/>
      <c r="B558" s="14"/>
      <c r="C558" s="13"/>
      <c r="D558" s="13"/>
    </row>
    <row r="559" spans="1:4" x14ac:dyDescent="0.3">
      <c r="A559" s="12"/>
      <c r="B559" s="14"/>
      <c r="C559" s="13"/>
      <c r="D559" s="13"/>
    </row>
    <row r="560" spans="1:4" x14ac:dyDescent="0.3">
      <c r="A560" s="12"/>
      <c r="B560" s="14"/>
      <c r="C560" s="13"/>
      <c r="D560" s="13"/>
    </row>
    <row r="561" spans="1:4" x14ac:dyDescent="0.3">
      <c r="A561" s="12"/>
      <c r="B561" s="14"/>
      <c r="C561" s="13"/>
      <c r="D561" s="13"/>
    </row>
    <row r="562" spans="1:4" x14ac:dyDescent="0.3">
      <c r="A562" s="12"/>
      <c r="B562" s="14"/>
      <c r="C562" s="13"/>
      <c r="D562" s="13"/>
    </row>
    <row r="563" spans="1:4" x14ac:dyDescent="0.3">
      <c r="A563" s="12"/>
      <c r="B563" s="14"/>
      <c r="C563" s="13"/>
      <c r="D563" s="13"/>
    </row>
    <row r="564" spans="1:4" x14ac:dyDescent="0.3">
      <c r="A564" s="12"/>
      <c r="B564" s="14"/>
      <c r="C564" s="13"/>
      <c r="D564" s="13"/>
    </row>
    <row r="565" spans="1:4" x14ac:dyDescent="0.3">
      <c r="A565" s="12"/>
      <c r="B565" s="14"/>
      <c r="C565" s="13"/>
      <c r="D565" s="13"/>
    </row>
    <row r="566" spans="1:4" x14ac:dyDescent="0.3">
      <c r="A566" s="12"/>
      <c r="B566" s="14"/>
      <c r="C566" s="13"/>
      <c r="D566" s="13"/>
    </row>
    <row r="567" spans="1:4" x14ac:dyDescent="0.3">
      <c r="A567" s="12"/>
      <c r="B567" s="14"/>
      <c r="C567" s="13"/>
      <c r="D567" s="13"/>
    </row>
    <row r="568" spans="1:4" x14ac:dyDescent="0.3">
      <c r="A568" s="12"/>
      <c r="B568" s="14"/>
      <c r="C568" s="13"/>
      <c r="D568" s="13"/>
    </row>
    <row r="569" spans="1:4" x14ac:dyDescent="0.3">
      <c r="A569" s="12"/>
      <c r="B569" s="14"/>
      <c r="C569" s="13"/>
      <c r="D569" s="13"/>
    </row>
    <row r="570" spans="1:4" x14ac:dyDescent="0.3">
      <c r="A570" s="12"/>
      <c r="B570" s="14"/>
      <c r="C570" s="13"/>
      <c r="D570" s="13"/>
    </row>
    <row r="571" spans="1:4" x14ac:dyDescent="0.3">
      <c r="A571" s="12"/>
      <c r="B571" s="14"/>
      <c r="C571" s="13"/>
      <c r="D571" s="13"/>
    </row>
    <row r="572" spans="1:4" x14ac:dyDescent="0.3">
      <c r="A572" s="12"/>
      <c r="B572" s="14"/>
      <c r="C572" s="13"/>
      <c r="D572" s="13"/>
    </row>
    <row r="573" spans="1:4" x14ac:dyDescent="0.3">
      <c r="A573" s="12"/>
      <c r="B573" s="14"/>
      <c r="C573" s="13"/>
      <c r="D573" s="13"/>
    </row>
    <row r="574" spans="1:4" x14ac:dyDescent="0.3">
      <c r="A574" s="12"/>
      <c r="B574" s="14"/>
      <c r="C574" s="13"/>
      <c r="D574" s="13"/>
    </row>
    <row r="575" spans="1:4" x14ac:dyDescent="0.3">
      <c r="A575" s="12"/>
      <c r="B575" s="14"/>
      <c r="C575" s="13"/>
      <c r="D575" s="13"/>
    </row>
    <row r="576" spans="1:4" x14ac:dyDescent="0.3">
      <c r="A576" s="12"/>
      <c r="B576" s="14"/>
      <c r="C576" s="13"/>
      <c r="D576" s="13"/>
    </row>
    <row r="577" spans="1:4" x14ac:dyDescent="0.3">
      <c r="A577" s="12"/>
      <c r="B577" s="14"/>
      <c r="C577" s="13"/>
      <c r="D577" s="13"/>
    </row>
    <row r="578" spans="1:4" x14ac:dyDescent="0.3">
      <c r="A578" s="12"/>
      <c r="B578" s="14"/>
      <c r="C578" s="13"/>
      <c r="D578" s="13"/>
    </row>
    <row r="579" spans="1:4" x14ac:dyDescent="0.3">
      <c r="A579" s="12"/>
      <c r="B579" s="14"/>
      <c r="C579" s="13"/>
      <c r="D579" s="13"/>
    </row>
    <row r="580" spans="1:4" x14ac:dyDescent="0.3">
      <c r="A580" s="12"/>
      <c r="B580" s="14"/>
      <c r="C580" s="13"/>
      <c r="D580" s="13"/>
    </row>
    <row r="581" spans="1:4" x14ac:dyDescent="0.3">
      <c r="A581" s="12"/>
      <c r="B581" s="14"/>
      <c r="C581" s="13"/>
      <c r="D581" s="13"/>
    </row>
    <row r="582" spans="1:4" x14ac:dyDescent="0.3">
      <c r="A582" s="12"/>
      <c r="B582" s="14"/>
      <c r="C582" s="13"/>
      <c r="D582" s="13"/>
    </row>
    <row r="583" spans="1:4" x14ac:dyDescent="0.3">
      <c r="A583" s="12"/>
      <c r="B583" s="14"/>
      <c r="C583" s="13"/>
      <c r="D583" s="13"/>
    </row>
    <row r="584" spans="1:4" x14ac:dyDescent="0.3">
      <c r="A584" s="12"/>
      <c r="B584" s="14"/>
      <c r="C584" s="13"/>
      <c r="D584" s="13"/>
    </row>
    <row r="585" spans="1:4" x14ac:dyDescent="0.3">
      <c r="A585" s="12"/>
      <c r="B585" s="14"/>
      <c r="C585" s="13"/>
      <c r="D585" s="13"/>
    </row>
    <row r="586" spans="1:4" x14ac:dyDescent="0.3">
      <c r="A586" s="12"/>
      <c r="B586" s="14"/>
      <c r="C586" s="13"/>
      <c r="D586" s="13"/>
    </row>
    <row r="587" spans="1:4" x14ac:dyDescent="0.3">
      <c r="A587" s="12"/>
      <c r="B587" s="14"/>
      <c r="C587" s="13"/>
      <c r="D587" s="13"/>
    </row>
    <row r="588" spans="1:4" x14ac:dyDescent="0.3">
      <c r="A588" s="12"/>
      <c r="B588" s="14"/>
      <c r="C588" s="13"/>
      <c r="D588" s="13"/>
    </row>
    <row r="589" spans="1:4" x14ac:dyDescent="0.3">
      <c r="A589" s="12"/>
      <c r="B589" s="14"/>
      <c r="C589" s="13"/>
      <c r="D589" s="13"/>
    </row>
    <row r="590" spans="1:4" x14ac:dyDescent="0.3">
      <c r="A590" s="12"/>
      <c r="B590" s="14"/>
      <c r="C590" s="13"/>
      <c r="D590" s="13"/>
    </row>
    <row r="591" spans="1:4" x14ac:dyDescent="0.3">
      <c r="A591" s="12"/>
      <c r="B591" s="14"/>
      <c r="C591" s="13"/>
      <c r="D591" s="13"/>
    </row>
    <row r="592" spans="1:4" x14ac:dyDescent="0.3">
      <c r="A592" s="12"/>
      <c r="B592" s="14"/>
      <c r="C592" s="13"/>
      <c r="D592" s="13"/>
    </row>
    <row r="593" spans="1:4" x14ac:dyDescent="0.3">
      <c r="A593" s="12"/>
      <c r="B593" s="14"/>
      <c r="C593" s="13"/>
      <c r="D593" s="13"/>
    </row>
    <row r="594" spans="1:4" x14ac:dyDescent="0.3">
      <c r="A594" s="12"/>
      <c r="B594" s="14"/>
      <c r="C594" s="13"/>
      <c r="D594" s="13"/>
    </row>
    <row r="595" spans="1:4" x14ac:dyDescent="0.3">
      <c r="A595" s="12"/>
      <c r="B595" s="14"/>
      <c r="C595" s="13"/>
      <c r="D595" s="13"/>
    </row>
    <row r="596" spans="1:4" x14ac:dyDescent="0.3">
      <c r="A596" s="12"/>
      <c r="B596" s="14"/>
      <c r="C596" s="13"/>
      <c r="D596" s="13"/>
    </row>
    <row r="597" spans="1:4" x14ac:dyDescent="0.3">
      <c r="A597" s="12"/>
      <c r="B597" s="14"/>
      <c r="C597" s="13"/>
      <c r="D597" s="13"/>
    </row>
    <row r="598" spans="1:4" x14ac:dyDescent="0.3">
      <c r="A598" s="12"/>
      <c r="B598" s="14"/>
      <c r="C598" s="13"/>
      <c r="D598" s="13"/>
    </row>
    <row r="599" spans="1:4" x14ac:dyDescent="0.3">
      <c r="A599" s="12"/>
      <c r="B599" s="14"/>
      <c r="C599" s="13"/>
      <c r="D599" s="13"/>
    </row>
    <row r="600" spans="1:4" x14ac:dyDescent="0.3">
      <c r="A600" s="12"/>
      <c r="B600" s="14"/>
      <c r="C600" s="13"/>
      <c r="D600" s="13"/>
    </row>
    <row r="601" spans="1:4" x14ac:dyDescent="0.3">
      <c r="A601" s="12"/>
      <c r="B601" s="14"/>
      <c r="C601" s="13"/>
      <c r="D601" s="13"/>
    </row>
    <row r="602" spans="1:4" x14ac:dyDescent="0.3">
      <c r="A602" s="12"/>
      <c r="B602" s="14"/>
      <c r="C602" s="13"/>
      <c r="D602" s="13"/>
    </row>
    <row r="603" spans="1:4" x14ac:dyDescent="0.3">
      <c r="A603" s="12"/>
      <c r="B603" s="14"/>
      <c r="C603" s="13"/>
      <c r="D603" s="13"/>
    </row>
    <row r="604" spans="1:4" x14ac:dyDescent="0.3">
      <c r="A604" s="12"/>
      <c r="B604" s="14"/>
      <c r="C604" s="13"/>
      <c r="D604" s="13"/>
    </row>
    <row r="605" spans="1:4" x14ac:dyDescent="0.3">
      <c r="A605" s="12"/>
      <c r="B605" s="14"/>
      <c r="C605" s="13"/>
      <c r="D605" s="13"/>
    </row>
    <row r="606" spans="1:4" x14ac:dyDescent="0.3">
      <c r="A606" s="12"/>
      <c r="B606" s="14"/>
      <c r="C606" s="13"/>
      <c r="D606" s="13"/>
    </row>
    <row r="607" spans="1:4" x14ac:dyDescent="0.3">
      <c r="A607" s="12"/>
      <c r="B607" s="14"/>
      <c r="C607" s="13"/>
      <c r="D607" s="13"/>
    </row>
    <row r="608" spans="1:4" x14ac:dyDescent="0.3">
      <c r="A608" s="12"/>
      <c r="B608" s="14"/>
      <c r="C608" s="13"/>
      <c r="D608" s="13"/>
    </row>
    <row r="609" spans="1:4" x14ac:dyDescent="0.3">
      <c r="A609" s="12"/>
      <c r="B609" s="14"/>
      <c r="C609" s="13"/>
      <c r="D609" s="13"/>
    </row>
    <row r="610" spans="1:4" x14ac:dyDescent="0.3">
      <c r="A610" s="12"/>
      <c r="B610" s="14"/>
      <c r="C610" s="13"/>
      <c r="D610" s="13"/>
    </row>
    <row r="611" spans="1:4" x14ac:dyDescent="0.3">
      <c r="A611" s="12"/>
      <c r="B611" s="14"/>
      <c r="C611" s="13"/>
      <c r="D611" s="13"/>
    </row>
    <row r="612" spans="1:4" x14ac:dyDescent="0.3">
      <c r="A612" s="12"/>
      <c r="B612" s="14"/>
      <c r="C612" s="13"/>
      <c r="D612" s="13"/>
    </row>
    <row r="613" spans="1:4" x14ac:dyDescent="0.3">
      <c r="A613" s="12"/>
      <c r="B613" s="14"/>
      <c r="C613" s="13"/>
      <c r="D613" s="13"/>
    </row>
    <row r="614" spans="1:4" x14ac:dyDescent="0.3">
      <c r="A614" s="12"/>
      <c r="B614" s="14"/>
      <c r="C614" s="13"/>
      <c r="D614" s="13"/>
    </row>
    <row r="615" spans="1:4" x14ac:dyDescent="0.3">
      <c r="A615" s="12"/>
      <c r="B615" s="14"/>
      <c r="C615" s="13"/>
      <c r="D615" s="13"/>
    </row>
    <row r="616" spans="1:4" x14ac:dyDescent="0.3">
      <c r="A616" s="12"/>
      <c r="B616" s="14"/>
      <c r="C616" s="13"/>
      <c r="D616" s="13"/>
    </row>
    <row r="617" spans="1:4" x14ac:dyDescent="0.3">
      <c r="A617" s="12"/>
      <c r="B617" s="14"/>
      <c r="C617" s="13"/>
      <c r="D617" s="13"/>
    </row>
    <row r="618" spans="1:4" x14ac:dyDescent="0.3">
      <c r="A618" s="12"/>
      <c r="B618" s="14"/>
      <c r="C618" s="13"/>
      <c r="D618" s="13"/>
    </row>
    <row r="619" spans="1:4" x14ac:dyDescent="0.3">
      <c r="A619" s="12"/>
      <c r="B619" s="14"/>
      <c r="C619" s="13"/>
      <c r="D619" s="13"/>
    </row>
    <row r="620" spans="1:4" x14ac:dyDescent="0.3">
      <c r="A620" s="12"/>
      <c r="B620" s="14"/>
      <c r="C620" s="13"/>
      <c r="D620" s="13"/>
    </row>
    <row r="621" spans="1:4" x14ac:dyDescent="0.3">
      <c r="A621" s="12"/>
      <c r="B621" s="14"/>
      <c r="C621" s="13"/>
      <c r="D621" s="13"/>
    </row>
    <row r="622" spans="1:4" x14ac:dyDescent="0.3">
      <c r="A622" s="12"/>
      <c r="B622" s="14"/>
      <c r="C622" s="13"/>
      <c r="D622" s="13"/>
    </row>
    <row r="623" spans="1:4" x14ac:dyDescent="0.3">
      <c r="A623" s="12"/>
      <c r="B623" s="14"/>
      <c r="C623" s="13"/>
      <c r="D623" s="13"/>
    </row>
    <row r="624" spans="1:4" x14ac:dyDescent="0.3">
      <c r="A624" s="12"/>
      <c r="B624" s="14"/>
      <c r="C624" s="13"/>
      <c r="D624" s="13"/>
    </row>
    <row r="625" spans="1:4" x14ac:dyDescent="0.3">
      <c r="A625" s="12"/>
      <c r="B625" s="14"/>
      <c r="C625" s="13"/>
      <c r="D625" s="13"/>
    </row>
    <row r="626" spans="1:4" x14ac:dyDescent="0.3">
      <c r="A626" s="12"/>
      <c r="B626" s="14"/>
      <c r="C626" s="13"/>
      <c r="D626" s="13"/>
    </row>
    <row r="627" spans="1:4" x14ac:dyDescent="0.3">
      <c r="A627" s="12"/>
      <c r="B627" s="14"/>
      <c r="C627" s="13"/>
      <c r="D627" s="13"/>
    </row>
    <row r="628" spans="1:4" x14ac:dyDescent="0.3">
      <c r="A628" s="12"/>
      <c r="B628" s="14"/>
      <c r="C628" s="13"/>
      <c r="D628" s="13"/>
    </row>
    <row r="629" spans="1:4" x14ac:dyDescent="0.3">
      <c r="A629" s="12"/>
      <c r="B629" s="14"/>
      <c r="C629" s="13"/>
      <c r="D629" s="13"/>
    </row>
    <row r="630" spans="1:4" x14ac:dyDescent="0.3">
      <c r="A630" s="12"/>
      <c r="B630" s="14"/>
      <c r="C630" s="13"/>
      <c r="D630" s="13"/>
    </row>
    <row r="631" spans="1:4" x14ac:dyDescent="0.3">
      <c r="A631" s="12"/>
      <c r="B631" s="14"/>
      <c r="C631" s="13"/>
      <c r="D631" s="13"/>
    </row>
    <row r="632" spans="1:4" x14ac:dyDescent="0.3">
      <c r="A632" s="12"/>
      <c r="B632" s="14"/>
      <c r="C632" s="13"/>
      <c r="D632" s="13"/>
    </row>
    <row r="633" spans="1:4" x14ac:dyDescent="0.3">
      <c r="A633" s="12"/>
      <c r="B633" s="14"/>
      <c r="C633" s="13"/>
      <c r="D633" s="13"/>
    </row>
    <row r="634" spans="1:4" x14ac:dyDescent="0.3">
      <c r="A634" s="12"/>
      <c r="B634" s="14"/>
      <c r="C634" s="13"/>
      <c r="D634" s="13"/>
    </row>
    <row r="635" spans="1:4" x14ac:dyDescent="0.3">
      <c r="A635" s="12"/>
      <c r="B635" s="14"/>
      <c r="C635" s="13"/>
      <c r="D635" s="13"/>
    </row>
    <row r="636" spans="1:4" x14ac:dyDescent="0.3">
      <c r="A636" s="12"/>
      <c r="B636" s="14"/>
      <c r="C636" s="13"/>
      <c r="D636" s="13"/>
    </row>
    <row r="637" spans="1:4" x14ac:dyDescent="0.3">
      <c r="A637" s="12"/>
      <c r="B637" s="14"/>
      <c r="C637" s="13"/>
      <c r="D637" s="13"/>
    </row>
    <row r="638" spans="1:4" x14ac:dyDescent="0.3">
      <c r="A638" s="12"/>
      <c r="B638" s="14"/>
      <c r="C638" s="13"/>
      <c r="D638" s="13"/>
    </row>
    <row r="639" spans="1:4" x14ac:dyDescent="0.3">
      <c r="A639" s="12"/>
      <c r="B639" s="14"/>
      <c r="C639" s="13"/>
      <c r="D639" s="13"/>
    </row>
    <row r="640" spans="1:4" x14ac:dyDescent="0.3">
      <c r="A640" s="12"/>
      <c r="B640" s="14"/>
      <c r="C640" s="13"/>
      <c r="D640" s="13"/>
    </row>
    <row r="641" spans="1:4" x14ac:dyDescent="0.3">
      <c r="A641" s="12"/>
      <c r="B641" s="14"/>
      <c r="C641" s="13"/>
      <c r="D641" s="13"/>
    </row>
    <row r="642" spans="1:4" x14ac:dyDescent="0.3">
      <c r="A642" s="12"/>
      <c r="B642" s="14"/>
      <c r="C642" s="13"/>
      <c r="D642" s="13"/>
    </row>
    <row r="643" spans="1:4" x14ac:dyDescent="0.3">
      <c r="A643" s="12"/>
      <c r="B643" s="14"/>
      <c r="C643" s="13"/>
      <c r="D643" s="13"/>
    </row>
    <row r="644" spans="1:4" x14ac:dyDescent="0.3">
      <c r="A644" s="12"/>
      <c r="B644" s="14"/>
      <c r="C644" s="13"/>
      <c r="D644" s="13"/>
    </row>
    <row r="645" spans="1:4" x14ac:dyDescent="0.3">
      <c r="A645" s="12"/>
      <c r="B645" s="14"/>
      <c r="C645" s="13"/>
      <c r="D645" s="13"/>
    </row>
    <row r="646" spans="1:4" x14ac:dyDescent="0.3">
      <c r="A646" s="12"/>
      <c r="B646" s="14"/>
      <c r="C646" s="13"/>
      <c r="D646" s="13"/>
    </row>
    <row r="647" spans="1:4" x14ac:dyDescent="0.3">
      <c r="A647" s="12"/>
      <c r="B647" s="14"/>
      <c r="C647" s="13"/>
      <c r="D647" s="13"/>
    </row>
    <row r="648" spans="1:4" x14ac:dyDescent="0.3">
      <c r="A648" s="12"/>
      <c r="B648" s="14"/>
      <c r="C648" s="13"/>
      <c r="D648" s="13"/>
    </row>
    <row r="649" spans="1:4" x14ac:dyDescent="0.3">
      <c r="A649" s="12"/>
      <c r="B649" s="14"/>
      <c r="C649" s="13"/>
      <c r="D649" s="13"/>
    </row>
    <row r="650" spans="1:4" x14ac:dyDescent="0.3">
      <c r="A650" s="12"/>
      <c r="B650" s="14"/>
      <c r="C650" s="13"/>
      <c r="D650" s="13"/>
    </row>
    <row r="651" spans="1:4" x14ac:dyDescent="0.3">
      <c r="A651" s="12"/>
      <c r="B651" s="14"/>
      <c r="C651" s="13"/>
      <c r="D651" s="13"/>
    </row>
    <row r="652" spans="1:4" x14ac:dyDescent="0.3">
      <c r="A652" s="12"/>
      <c r="B652" s="14"/>
      <c r="C652" s="13"/>
      <c r="D652" s="13"/>
    </row>
    <row r="653" spans="1:4" x14ac:dyDescent="0.3">
      <c r="A653" s="12"/>
      <c r="B653" s="14"/>
      <c r="C653" s="13"/>
      <c r="D653" s="13"/>
    </row>
    <row r="654" spans="1:4" x14ac:dyDescent="0.3">
      <c r="A654" s="12"/>
      <c r="B654" s="14"/>
      <c r="C654" s="13"/>
      <c r="D654" s="13"/>
    </row>
    <row r="655" spans="1:4" x14ac:dyDescent="0.3">
      <c r="A655" s="12"/>
      <c r="B655" s="14"/>
      <c r="C655" s="13"/>
      <c r="D655" s="13"/>
    </row>
    <row r="656" spans="1:4" x14ac:dyDescent="0.3">
      <c r="A656" s="12"/>
      <c r="B656" s="14"/>
      <c r="C656" s="13"/>
      <c r="D656" s="13"/>
    </row>
    <row r="657" spans="1:4" x14ac:dyDescent="0.3">
      <c r="A657" s="12"/>
      <c r="B657" s="14"/>
      <c r="C657" s="13"/>
      <c r="D657" s="13"/>
    </row>
    <row r="658" spans="1:4" x14ac:dyDescent="0.3">
      <c r="A658" s="12"/>
      <c r="B658" s="14"/>
      <c r="C658" s="13"/>
      <c r="D658" s="13"/>
    </row>
    <row r="659" spans="1:4" x14ac:dyDescent="0.3">
      <c r="A659" s="12"/>
      <c r="B659" s="14"/>
      <c r="C659" s="13"/>
      <c r="D659" s="13"/>
    </row>
    <row r="660" spans="1:4" x14ac:dyDescent="0.3">
      <c r="A660" s="12"/>
      <c r="B660" s="14"/>
      <c r="C660" s="13"/>
      <c r="D660" s="13"/>
    </row>
    <row r="661" spans="1:4" x14ac:dyDescent="0.3">
      <c r="A661" s="12"/>
      <c r="B661" s="14"/>
      <c r="C661" s="13"/>
      <c r="D661" s="13"/>
    </row>
    <row r="662" spans="1:4" x14ac:dyDescent="0.3">
      <c r="A662" s="12"/>
      <c r="B662" s="14"/>
      <c r="C662" s="13"/>
      <c r="D662" s="13"/>
    </row>
    <row r="663" spans="1:4" x14ac:dyDescent="0.3">
      <c r="A663" s="12"/>
      <c r="B663" s="14"/>
      <c r="C663" s="13"/>
      <c r="D663" s="13"/>
    </row>
    <row r="664" spans="1:4" x14ac:dyDescent="0.3">
      <c r="A664" s="12"/>
      <c r="B664" s="14"/>
      <c r="C664" s="13"/>
      <c r="D664" s="13"/>
    </row>
    <row r="665" spans="1:4" x14ac:dyDescent="0.3">
      <c r="A665" s="12"/>
      <c r="B665" s="14"/>
      <c r="C665" s="13"/>
      <c r="D665" s="13"/>
    </row>
    <row r="666" spans="1:4" x14ac:dyDescent="0.3">
      <c r="A666" s="12"/>
      <c r="B666" s="14"/>
      <c r="C666" s="13"/>
      <c r="D666" s="13"/>
    </row>
    <row r="667" spans="1:4" x14ac:dyDescent="0.3">
      <c r="A667" s="12"/>
      <c r="B667" s="14"/>
      <c r="C667" s="13"/>
      <c r="D667" s="13"/>
    </row>
    <row r="668" spans="1:4" x14ac:dyDescent="0.3">
      <c r="A668" s="12"/>
      <c r="B668" s="14"/>
      <c r="C668" s="13"/>
      <c r="D668" s="13"/>
    </row>
    <row r="669" spans="1:4" x14ac:dyDescent="0.3">
      <c r="A669" s="12"/>
      <c r="B669" s="14"/>
      <c r="C669" s="13"/>
      <c r="D669" s="13"/>
    </row>
    <row r="670" spans="1:4" x14ac:dyDescent="0.3">
      <c r="A670" s="12"/>
      <c r="B670" s="14"/>
      <c r="C670" s="13"/>
      <c r="D670" s="13"/>
    </row>
    <row r="671" spans="1:4" x14ac:dyDescent="0.3">
      <c r="A671" s="12"/>
      <c r="B671" s="14"/>
      <c r="C671" s="13"/>
      <c r="D671" s="13"/>
    </row>
    <row r="672" spans="1:4" x14ac:dyDescent="0.3">
      <c r="A672" s="12"/>
      <c r="B672" s="14"/>
      <c r="C672" s="13"/>
      <c r="D672" s="13"/>
    </row>
    <row r="673" spans="1:4" x14ac:dyDescent="0.3">
      <c r="A673" s="12"/>
      <c r="B673" s="14"/>
      <c r="C673" s="13"/>
      <c r="D673" s="13"/>
    </row>
    <row r="674" spans="1:4" x14ac:dyDescent="0.3">
      <c r="A674" s="12"/>
      <c r="B674" s="14"/>
      <c r="C674" s="13"/>
      <c r="D674" s="13"/>
    </row>
    <row r="675" spans="1:4" x14ac:dyDescent="0.3">
      <c r="A675" s="12"/>
      <c r="B675" s="14"/>
      <c r="C675" s="13"/>
      <c r="D675" s="13"/>
    </row>
    <row r="676" spans="1:4" x14ac:dyDescent="0.3">
      <c r="A676" s="12"/>
      <c r="B676" s="14"/>
      <c r="C676" s="13"/>
      <c r="D676" s="13"/>
    </row>
    <row r="677" spans="1:4" x14ac:dyDescent="0.3">
      <c r="A677" s="12"/>
      <c r="B677" s="14"/>
      <c r="C677" s="13"/>
      <c r="D677" s="13"/>
    </row>
    <row r="678" spans="1:4" x14ac:dyDescent="0.3">
      <c r="A678" s="12"/>
      <c r="B678" s="14"/>
      <c r="C678" s="13"/>
      <c r="D678" s="13"/>
    </row>
    <row r="679" spans="1:4" x14ac:dyDescent="0.3">
      <c r="A679" s="12"/>
      <c r="B679" s="14"/>
      <c r="C679" s="13"/>
      <c r="D679" s="13"/>
    </row>
    <row r="680" spans="1:4" x14ac:dyDescent="0.3">
      <c r="A680" s="12"/>
      <c r="B680" s="14"/>
      <c r="C680" s="13"/>
      <c r="D680" s="13"/>
    </row>
    <row r="681" spans="1:4" x14ac:dyDescent="0.3">
      <c r="A681" s="12"/>
      <c r="B681" s="14"/>
      <c r="C681" s="13"/>
      <c r="D681" s="13"/>
    </row>
    <row r="682" spans="1:4" x14ac:dyDescent="0.3">
      <c r="A682" s="12"/>
      <c r="B682" s="14"/>
      <c r="C682" s="13"/>
      <c r="D682" s="13"/>
    </row>
    <row r="683" spans="1:4" x14ac:dyDescent="0.3">
      <c r="A683" s="12"/>
      <c r="B683" s="14"/>
      <c r="C683" s="13"/>
      <c r="D683" s="13"/>
    </row>
    <row r="684" spans="1:4" x14ac:dyDescent="0.3">
      <c r="A684" s="12"/>
      <c r="B684" s="14"/>
      <c r="C684" s="13"/>
      <c r="D684" s="13"/>
    </row>
    <row r="685" spans="1:4" x14ac:dyDescent="0.3">
      <c r="A685" s="12"/>
      <c r="B685" s="14"/>
      <c r="C685" s="13"/>
      <c r="D685" s="13"/>
    </row>
    <row r="686" spans="1:4" x14ac:dyDescent="0.3">
      <c r="A686" s="12"/>
      <c r="B686" s="14"/>
      <c r="C686" s="13"/>
      <c r="D686" s="13"/>
    </row>
    <row r="687" spans="1:4" x14ac:dyDescent="0.3">
      <c r="A687" s="12"/>
      <c r="B687" s="14"/>
      <c r="C687" s="13"/>
      <c r="D687" s="13"/>
    </row>
    <row r="688" spans="1:4" x14ac:dyDescent="0.3">
      <c r="A688" s="12"/>
      <c r="B688" s="14"/>
      <c r="C688" s="13"/>
      <c r="D688" s="13"/>
    </row>
    <row r="689" spans="1:4" x14ac:dyDescent="0.3">
      <c r="A689" s="12"/>
      <c r="B689" s="14"/>
      <c r="C689" s="13"/>
      <c r="D689" s="13"/>
    </row>
    <row r="690" spans="1:4" x14ac:dyDescent="0.3">
      <c r="A690" s="12"/>
      <c r="B690" s="14"/>
      <c r="C690" s="13"/>
      <c r="D690" s="13"/>
    </row>
    <row r="691" spans="1:4" x14ac:dyDescent="0.3">
      <c r="A691" s="12"/>
      <c r="B691" s="14"/>
      <c r="C691" s="13"/>
      <c r="D691" s="13"/>
    </row>
    <row r="692" spans="1:4" x14ac:dyDescent="0.3">
      <c r="A692" s="12"/>
      <c r="B692" s="14"/>
      <c r="C692" s="13"/>
      <c r="D692" s="13"/>
    </row>
    <row r="693" spans="1:4" x14ac:dyDescent="0.3">
      <c r="A693" s="12"/>
      <c r="B693" s="14"/>
      <c r="C693" s="13"/>
      <c r="D693" s="13"/>
    </row>
    <row r="694" spans="1:4" x14ac:dyDescent="0.3">
      <c r="A694" s="12"/>
      <c r="B694" s="14"/>
      <c r="C694" s="13"/>
      <c r="D694" s="13"/>
    </row>
    <row r="695" spans="1:4" x14ac:dyDescent="0.3">
      <c r="A695" s="12"/>
      <c r="B695" s="14"/>
      <c r="C695" s="13"/>
      <c r="D695" s="13"/>
    </row>
    <row r="696" spans="1:4" x14ac:dyDescent="0.3">
      <c r="A696" s="12"/>
      <c r="B696" s="14"/>
      <c r="C696" s="13"/>
      <c r="D696" s="13"/>
    </row>
    <row r="697" spans="1:4" x14ac:dyDescent="0.3">
      <c r="A697" s="12"/>
      <c r="B697" s="14"/>
      <c r="C697" s="13"/>
      <c r="D697" s="13"/>
    </row>
    <row r="698" spans="1:4" x14ac:dyDescent="0.3">
      <c r="A698" s="12"/>
      <c r="B698" s="14"/>
      <c r="C698" s="13"/>
      <c r="D698" s="13"/>
    </row>
    <row r="699" spans="1:4" x14ac:dyDescent="0.3">
      <c r="A699" s="12"/>
      <c r="B699" s="14"/>
      <c r="C699" s="13"/>
      <c r="D699" s="13"/>
    </row>
    <row r="700" spans="1:4" x14ac:dyDescent="0.3">
      <c r="A700" s="12"/>
      <c r="B700" s="14"/>
      <c r="C700" s="13"/>
      <c r="D700" s="13"/>
    </row>
    <row r="701" spans="1:4" x14ac:dyDescent="0.3">
      <c r="A701" s="12"/>
      <c r="B701" s="14"/>
      <c r="C701" s="13"/>
      <c r="D701" s="13"/>
    </row>
    <row r="702" spans="1:4" x14ac:dyDescent="0.3">
      <c r="A702" s="12"/>
      <c r="B702" s="14"/>
      <c r="C702" s="13"/>
      <c r="D702" s="13"/>
    </row>
    <row r="703" spans="1:4" x14ac:dyDescent="0.3">
      <c r="A703" s="12"/>
      <c r="B703" s="14"/>
      <c r="C703" s="13"/>
      <c r="D703" s="13"/>
    </row>
    <row r="704" spans="1:4" x14ac:dyDescent="0.3">
      <c r="A704" s="12"/>
      <c r="B704" s="14"/>
      <c r="C704" s="13"/>
      <c r="D704" s="13"/>
    </row>
    <row r="705" spans="1:4" x14ac:dyDescent="0.3">
      <c r="A705" s="12"/>
      <c r="B705" s="14"/>
      <c r="C705" s="13"/>
      <c r="D705" s="13"/>
    </row>
    <row r="706" spans="1:4" x14ac:dyDescent="0.3">
      <c r="A706" s="12"/>
      <c r="B706" s="14"/>
      <c r="C706" s="13"/>
      <c r="D706" s="13"/>
    </row>
    <row r="707" spans="1:4" x14ac:dyDescent="0.3">
      <c r="A707" s="12"/>
      <c r="B707" s="14"/>
      <c r="C707" s="13"/>
      <c r="D707" s="13"/>
    </row>
    <row r="708" spans="1:4" x14ac:dyDescent="0.3">
      <c r="A708" s="12"/>
      <c r="B708" s="14"/>
      <c r="C708" s="13"/>
      <c r="D708" s="13"/>
    </row>
    <row r="709" spans="1:4" x14ac:dyDescent="0.3">
      <c r="A709" s="12"/>
      <c r="B709" s="14"/>
      <c r="C709" s="13"/>
      <c r="D709" s="13"/>
    </row>
    <row r="710" spans="1:4" x14ac:dyDescent="0.3">
      <c r="A710" s="12"/>
      <c r="B710" s="14"/>
      <c r="C710" s="13"/>
      <c r="D710" s="13"/>
    </row>
    <row r="711" spans="1:4" x14ac:dyDescent="0.3">
      <c r="A711" s="12"/>
      <c r="B711" s="14"/>
      <c r="C711" s="13"/>
      <c r="D711" s="13"/>
    </row>
    <row r="712" spans="1:4" x14ac:dyDescent="0.3">
      <c r="A712" s="12"/>
      <c r="B712" s="14"/>
      <c r="C712" s="13"/>
      <c r="D712" s="13"/>
    </row>
    <row r="713" spans="1:4" x14ac:dyDescent="0.3">
      <c r="A713" s="12"/>
      <c r="B713" s="14"/>
      <c r="C713" s="13"/>
      <c r="D713" s="13"/>
    </row>
    <row r="714" spans="1:4" x14ac:dyDescent="0.3">
      <c r="A714" s="12"/>
      <c r="B714" s="14"/>
      <c r="C714" s="13"/>
      <c r="D714" s="13"/>
    </row>
    <row r="715" spans="1:4" x14ac:dyDescent="0.3">
      <c r="A715" s="12"/>
      <c r="B715" s="14"/>
      <c r="C715" s="13"/>
      <c r="D715" s="13"/>
    </row>
    <row r="716" spans="1:4" x14ac:dyDescent="0.3">
      <c r="A716" s="12"/>
      <c r="B716" s="14"/>
      <c r="C716" s="13"/>
      <c r="D716" s="13"/>
    </row>
    <row r="717" spans="1:4" x14ac:dyDescent="0.3">
      <c r="A717" s="12"/>
      <c r="B717" s="14"/>
      <c r="C717" s="13"/>
      <c r="D717" s="13"/>
    </row>
    <row r="718" spans="1:4" x14ac:dyDescent="0.3">
      <c r="A718" s="12"/>
      <c r="B718" s="14"/>
      <c r="C718" s="13"/>
      <c r="D718" s="13"/>
    </row>
    <row r="719" spans="1:4" x14ac:dyDescent="0.3">
      <c r="A719" s="12"/>
      <c r="B719" s="14"/>
      <c r="C719" s="13"/>
      <c r="D719" s="13"/>
    </row>
    <row r="720" spans="1:4" x14ac:dyDescent="0.3">
      <c r="A720" s="12"/>
      <c r="B720" s="14"/>
      <c r="C720" s="13"/>
      <c r="D720" s="13"/>
    </row>
    <row r="721" spans="1:4" x14ac:dyDescent="0.3">
      <c r="A721" s="12"/>
      <c r="B721" s="14"/>
      <c r="C721" s="13"/>
      <c r="D721" s="13"/>
    </row>
    <row r="722" spans="1:4" x14ac:dyDescent="0.3">
      <c r="A722" s="12"/>
      <c r="B722" s="14"/>
      <c r="C722" s="13"/>
      <c r="D722" s="13"/>
    </row>
    <row r="723" spans="1:4" x14ac:dyDescent="0.3">
      <c r="A723" s="12"/>
      <c r="B723" s="14"/>
      <c r="C723" s="13"/>
      <c r="D723" s="13"/>
    </row>
    <row r="724" spans="1:4" x14ac:dyDescent="0.3">
      <c r="A724" s="12"/>
      <c r="B724" s="14"/>
      <c r="C724" s="13"/>
      <c r="D724" s="13"/>
    </row>
    <row r="725" spans="1:4" x14ac:dyDescent="0.3">
      <c r="A725" s="12"/>
      <c r="B725" s="14"/>
      <c r="C725" s="13"/>
      <c r="D725" s="13"/>
    </row>
    <row r="726" spans="1:4" x14ac:dyDescent="0.3">
      <c r="A726" s="12"/>
      <c r="B726" s="14"/>
      <c r="C726" s="13"/>
      <c r="D726" s="13"/>
    </row>
    <row r="727" spans="1:4" x14ac:dyDescent="0.3">
      <c r="A727" s="12"/>
      <c r="B727" s="14"/>
      <c r="C727" s="13"/>
      <c r="D727" s="13"/>
    </row>
    <row r="728" spans="1:4" x14ac:dyDescent="0.3">
      <c r="A728" s="12"/>
      <c r="B728" s="14"/>
      <c r="C728" s="13"/>
      <c r="D728" s="13"/>
    </row>
    <row r="729" spans="1:4" x14ac:dyDescent="0.3">
      <c r="A729" s="12"/>
      <c r="B729" s="14"/>
      <c r="C729" s="13"/>
      <c r="D729" s="13"/>
    </row>
    <row r="730" spans="1:4" x14ac:dyDescent="0.3">
      <c r="A730" s="12"/>
      <c r="B730" s="14"/>
      <c r="C730" s="13"/>
      <c r="D730" s="13"/>
    </row>
    <row r="731" spans="1:4" x14ac:dyDescent="0.3">
      <c r="A731" s="12"/>
      <c r="B731" s="14"/>
      <c r="C731" s="13"/>
      <c r="D731" s="13"/>
    </row>
    <row r="732" spans="1:4" x14ac:dyDescent="0.3">
      <c r="A732" s="12"/>
      <c r="B732" s="14"/>
      <c r="C732" s="13"/>
      <c r="D732" s="13"/>
    </row>
    <row r="733" spans="1:4" x14ac:dyDescent="0.3">
      <c r="A733" s="12"/>
      <c r="B733" s="14"/>
      <c r="C733" s="13"/>
      <c r="D733" s="13"/>
    </row>
    <row r="734" spans="1:4" x14ac:dyDescent="0.3">
      <c r="A734" s="12"/>
      <c r="B734" s="14"/>
      <c r="C734" s="13"/>
      <c r="D734" s="13"/>
    </row>
    <row r="735" spans="1:4" x14ac:dyDescent="0.3">
      <c r="A735" s="12"/>
      <c r="B735" s="14"/>
      <c r="C735" s="13"/>
      <c r="D735" s="13"/>
    </row>
    <row r="736" spans="1:4" x14ac:dyDescent="0.3">
      <c r="A736" s="12"/>
      <c r="B736" s="14"/>
      <c r="C736" s="13"/>
      <c r="D736" s="13"/>
    </row>
    <row r="737" spans="1:4" x14ac:dyDescent="0.3">
      <c r="A737" s="12"/>
      <c r="B737" s="14"/>
      <c r="C737" s="13"/>
      <c r="D737" s="13"/>
    </row>
    <row r="738" spans="1:4" x14ac:dyDescent="0.3">
      <c r="A738" s="12"/>
      <c r="B738" s="14"/>
      <c r="C738" s="13"/>
      <c r="D738" s="13"/>
    </row>
    <row r="739" spans="1:4" x14ac:dyDescent="0.3">
      <c r="A739" s="12"/>
      <c r="B739" s="14"/>
      <c r="C739" s="13"/>
      <c r="D739" s="13"/>
    </row>
    <row r="740" spans="1:4" x14ac:dyDescent="0.3">
      <c r="A740" s="12"/>
      <c r="B740" s="14"/>
      <c r="C740" s="13"/>
      <c r="D740" s="13"/>
    </row>
    <row r="741" spans="1:4" x14ac:dyDescent="0.3">
      <c r="A741" s="12"/>
      <c r="B741" s="14"/>
      <c r="C741" s="13"/>
      <c r="D741" s="13"/>
    </row>
    <row r="742" spans="1:4" x14ac:dyDescent="0.3">
      <c r="A742" s="12"/>
      <c r="B742" s="14"/>
      <c r="C742" s="13"/>
      <c r="D742" s="13"/>
    </row>
    <row r="743" spans="1:4" x14ac:dyDescent="0.3">
      <c r="A743" s="12"/>
      <c r="B743" s="14"/>
      <c r="C743" s="13"/>
      <c r="D743" s="13"/>
    </row>
    <row r="744" spans="1:4" x14ac:dyDescent="0.3">
      <c r="A744" s="12"/>
      <c r="B744" s="14"/>
      <c r="C744" s="13"/>
      <c r="D744" s="13"/>
    </row>
    <row r="745" spans="1:4" x14ac:dyDescent="0.3">
      <c r="A745" s="12"/>
      <c r="B745" s="14"/>
      <c r="C745" s="13"/>
      <c r="D745" s="13"/>
    </row>
    <row r="746" spans="1:4" x14ac:dyDescent="0.3">
      <c r="A746" s="12"/>
      <c r="B746" s="14"/>
      <c r="C746" s="13"/>
      <c r="D746" s="13"/>
    </row>
    <row r="747" spans="1:4" x14ac:dyDescent="0.3">
      <c r="A747" s="12"/>
      <c r="B747" s="14"/>
      <c r="C747" s="13"/>
      <c r="D747" s="13"/>
    </row>
    <row r="748" spans="1:4" x14ac:dyDescent="0.3">
      <c r="A748" s="12"/>
      <c r="B748" s="14"/>
      <c r="C748" s="13"/>
      <c r="D748" s="13"/>
    </row>
    <row r="749" spans="1:4" x14ac:dyDescent="0.3">
      <c r="A749" s="12"/>
      <c r="B749" s="14"/>
      <c r="C749" s="13"/>
      <c r="D749" s="13"/>
    </row>
    <row r="750" spans="1:4" x14ac:dyDescent="0.3">
      <c r="A750" s="12"/>
      <c r="B750" s="14"/>
      <c r="C750" s="13"/>
      <c r="D750" s="13"/>
    </row>
    <row r="751" spans="1:4" x14ac:dyDescent="0.3">
      <c r="A751" s="12"/>
      <c r="B751" s="14"/>
      <c r="C751" s="13"/>
      <c r="D751" s="13"/>
    </row>
    <row r="752" spans="1:4" x14ac:dyDescent="0.3">
      <c r="A752" s="12"/>
      <c r="B752" s="14"/>
      <c r="C752" s="13"/>
      <c r="D752" s="13"/>
    </row>
    <row r="753" spans="1:4" x14ac:dyDescent="0.3">
      <c r="A753" s="12"/>
      <c r="B753" s="14"/>
      <c r="C753" s="13"/>
      <c r="D753" s="13"/>
    </row>
    <row r="754" spans="1:4" x14ac:dyDescent="0.3">
      <c r="A754" s="12"/>
      <c r="B754" s="14"/>
      <c r="C754" s="13"/>
      <c r="D754" s="13"/>
    </row>
    <row r="755" spans="1:4" x14ac:dyDescent="0.3">
      <c r="A755" s="12"/>
      <c r="B755" s="14"/>
      <c r="C755" s="13"/>
      <c r="D755" s="13"/>
    </row>
    <row r="756" spans="1:4" x14ac:dyDescent="0.3">
      <c r="A756" s="12"/>
      <c r="B756" s="14"/>
      <c r="C756" s="13"/>
      <c r="D756" s="13"/>
    </row>
    <row r="757" spans="1:4" x14ac:dyDescent="0.3">
      <c r="A757" s="12"/>
      <c r="B757" s="14"/>
      <c r="C757" s="13"/>
      <c r="D757" s="13"/>
    </row>
    <row r="758" spans="1:4" x14ac:dyDescent="0.3">
      <c r="A758" s="12"/>
      <c r="B758" s="14"/>
      <c r="C758" s="13"/>
      <c r="D758" s="13"/>
    </row>
    <row r="759" spans="1:4" x14ac:dyDescent="0.3">
      <c r="A759" s="12"/>
      <c r="B759" s="14"/>
      <c r="C759" s="13"/>
      <c r="D759" s="13"/>
    </row>
    <row r="760" spans="1:4" x14ac:dyDescent="0.3">
      <c r="A760" s="12"/>
      <c r="B760" s="14"/>
      <c r="C760" s="13"/>
      <c r="D760" s="13"/>
    </row>
    <row r="761" spans="1:4" x14ac:dyDescent="0.3">
      <c r="A761" s="12"/>
      <c r="B761" s="14"/>
      <c r="C761" s="13"/>
      <c r="D761" s="13"/>
    </row>
    <row r="762" spans="1:4" x14ac:dyDescent="0.3">
      <c r="A762" s="12"/>
      <c r="B762" s="14"/>
      <c r="C762" s="13"/>
      <c r="D762" s="13"/>
    </row>
    <row r="763" spans="1:4" x14ac:dyDescent="0.3">
      <c r="A763" s="12"/>
      <c r="B763" s="14"/>
      <c r="C763" s="13"/>
      <c r="D763" s="13"/>
    </row>
    <row r="764" spans="1:4" x14ac:dyDescent="0.3">
      <c r="A764" s="12"/>
      <c r="B764" s="14"/>
      <c r="C764" s="13"/>
      <c r="D764" s="13"/>
    </row>
    <row r="765" spans="1:4" x14ac:dyDescent="0.3">
      <c r="A765" s="12"/>
      <c r="B765" s="14"/>
      <c r="C765" s="13"/>
      <c r="D765" s="13"/>
    </row>
    <row r="766" spans="1:4" x14ac:dyDescent="0.3">
      <c r="A766" s="12"/>
      <c r="B766" s="14"/>
      <c r="C766" s="13"/>
      <c r="D766" s="13"/>
    </row>
    <row r="767" spans="1:4" x14ac:dyDescent="0.3">
      <c r="A767" s="12"/>
      <c r="B767" s="14"/>
      <c r="C767" s="13"/>
      <c r="D767" s="13"/>
    </row>
    <row r="768" spans="1:4" x14ac:dyDescent="0.3">
      <c r="A768" s="12"/>
      <c r="B768" s="14"/>
      <c r="C768" s="13"/>
      <c r="D768" s="13"/>
    </row>
    <row r="769" spans="1:4" x14ac:dyDescent="0.3">
      <c r="A769" s="12"/>
      <c r="B769" s="14"/>
      <c r="C769" s="13"/>
      <c r="D769" s="13"/>
    </row>
    <row r="770" spans="1:4" x14ac:dyDescent="0.3">
      <c r="A770" s="12"/>
      <c r="B770" s="14"/>
      <c r="C770" s="13"/>
      <c r="D770" s="13"/>
    </row>
    <row r="771" spans="1:4" x14ac:dyDescent="0.3">
      <c r="A771" s="12"/>
      <c r="B771" s="14"/>
      <c r="C771" s="13"/>
      <c r="D771" s="13"/>
    </row>
    <row r="772" spans="1:4" x14ac:dyDescent="0.3">
      <c r="A772" s="12"/>
      <c r="B772" s="14"/>
      <c r="C772" s="13"/>
      <c r="D772" s="13"/>
    </row>
    <row r="773" spans="1:4" x14ac:dyDescent="0.3">
      <c r="A773" s="12"/>
      <c r="B773" s="14"/>
      <c r="C773" s="13"/>
      <c r="D773" s="13"/>
    </row>
    <row r="774" spans="1:4" x14ac:dyDescent="0.3">
      <c r="A774" s="12"/>
      <c r="B774" s="14"/>
      <c r="C774" s="13"/>
      <c r="D774" s="13"/>
    </row>
    <row r="775" spans="1:4" x14ac:dyDescent="0.3">
      <c r="A775" s="12"/>
      <c r="B775" s="14"/>
      <c r="C775" s="13"/>
      <c r="D775" s="13"/>
    </row>
    <row r="776" spans="1:4" x14ac:dyDescent="0.3">
      <c r="A776" s="12"/>
      <c r="B776" s="14"/>
      <c r="C776" s="13"/>
      <c r="D776" s="13"/>
    </row>
    <row r="777" spans="1:4" x14ac:dyDescent="0.3">
      <c r="A777" s="12"/>
      <c r="B777" s="14"/>
      <c r="C777" s="13"/>
      <c r="D777" s="13"/>
    </row>
    <row r="778" spans="1:4" x14ac:dyDescent="0.3">
      <c r="A778" s="12"/>
      <c r="B778" s="14"/>
      <c r="C778" s="13"/>
      <c r="D778" s="13"/>
    </row>
    <row r="779" spans="1:4" x14ac:dyDescent="0.3">
      <c r="A779" s="12"/>
      <c r="B779" s="14"/>
      <c r="C779" s="13"/>
      <c r="D779" s="13"/>
    </row>
    <row r="780" spans="1:4" x14ac:dyDescent="0.3">
      <c r="A780" s="12"/>
      <c r="B780" s="14"/>
      <c r="C780" s="13"/>
      <c r="D780" s="13"/>
    </row>
    <row r="781" spans="1:4" x14ac:dyDescent="0.3">
      <c r="A781" s="12"/>
      <c r="B781" s="14"/>
      <c r="C781" s="13"/>
      <c r="D781" s="13"/>
    </row>
    <row r="782" spans="1:4" x14ac:dyDescent="0.3">
      <c r="A782" s="12"/>
      <c r="B782" s="14"/>
      <c r="C782" s="13"/>
      <c r="D782" s="13"/>
    </row>
    <row r="783" spans="1:4" x14ac:dyDescent="0.3">
      <c r="A783" s="12"/>
      <c r="B783" s="14"/>
      <c r="C783" s="13"/>
      <c r="D783" s="13"/>
    </row>
    <row r="784" spans="1:4" x14ac:dyDescent="0.3">
      <c r="A784" s="12"/>
      <c r="B784" s="14"/>
      <c r="C784" s="13"/>
      <c r="D784" s="13"/>
    </row>
    <row r="785" spans="1:4" x14ac:dyDescent="0.3">
      <c r="A785" s="12"/>
      <c r="B785" s="14"/>
      <c r="C785" s="13"/>
      <c r="D785" s="13"/>
    </row>
    <row r="786" spans="1:4" x14ac:dyDescent="0.3">
      <c r="A786" s="12"/>
      <c r="B786" s="14"/>
      <c r="C786" s="13"/>
      <c r="D786" s="13"/>
    </row>
    <row r="787" spans="1:4" x14ac:dyDescent="0.3">
      <c r="A787" s="12"/>
      <c r="B787" s="14"/>
      <c r="C787" s="13"/>
      <c r="D787" s="13"/>
    </row>
    <row r="788" spans="1:4" x14ac:dyDescent="0.3">
      <c r="A788" s="12"/>
      <c r="B788" s="14"/>
      <c r="C788" s="13"/>
      <c r="D788" s="13"/>
    </row>
    <row r="789" spans="1:4" x14ac:dyDescent="0.3">
      <c r="A789" s="12"/>
      <c r="B789" s="14"/>
      <c r="C789" s="13"/>
      <c r="D789" s="13"/>
    </row>
    <row r="790" spans="1:4" x14ac:dyDescent="0.3">
      <c r="A790" s="12"/>
      <c r="B790" s="14"/>
      <c r="C790" s="13"/>
      <c r="D790" s="13"/>
    </row>
    <row r="791" spans="1:4" x14ac:dyDescent="0.3">
      <c r="A791" s="12"/>
      <c r="B791" s="14"/>
      <c r="C791" s="13"/>
      <c r="D791" s="13"/>
    </row>
    <row r="792" spans="1:4" x14ac:dyDescent="0.3">
      <c r="A792" s="12"/>
      <c r="B792" s="14"/>
      <c r="C792" s="13"/>
      <c r="D792" s="13"/>
    </row>
    <row r="793" spans="1:4" x14ac:dyDescent="0.3">
      <c r="A793" s="12"/>
      <c r="B793" s="14"/>
      <c r="C793" s="13"/>
      <c r="D793" s="13"/>
    </row>
    <row r="794" spans="1:4" x14ac:dyDescent="0.3">
      <c r="A794" s="12"/>
      <c r="B794" s="14"/>
      <c r="C794" s="13"/>
      <c r="D794" s="13"/>
    </row>
    <row r="795" spans="1:4" x14ac:dyDescent="0.3">
      <c r="A795" s="12"/>
      <c r="B795" s="14"/>
      <c r="C795" s="13"/>
      <c r="D795" s="13"/>
    </row>
    <row r="796" spans="1:4" x14ac:dyDescent="0.3">
      <c r="A796" s="12"/>
      <c r="B796" s="14"/>
      <c r="C796" s="13"/>
      <c r="D796" s="13"/>
    </row>
    <row r="797" spans="1:4" x14ac:dyDescent="0.3">
      <c r="A797" s="12"/>
      <c r="B797" s="14"/>
      <c r="C797" s="13"/>
      <c r="D797" s="13"/>
    </row>
    <row r="798" spans="1:4" x14ac:dyDescent="0.3">
      <c r="A798" s="12"/>
      <c r="B798" s="14"/>
      <c r="C798" s="13"/>
      <c r="D798" s="13"/>
    </row>
    <row r="799" spans="1:4" x14ac:dyDescent="0.3">
      <c r="A799" s="12"/>
      <c r="B799" s="14"/>
      <c r="C799" s="13"/>
      <c r="D799" s="13"/>
    </row>
    <row r="800" spans="1:4" x14ac:dyDescent="0.3">
      <c r="A800" s="12"/>
      <c r="B800" s="14"/>
      <c r="C800" s="13"/>
      <c r="D800" s="13"/>
    </row>
    <row r="801" spans="1:4" x14ac:dyDescent="0.3">
      <c r="A801" s="12"/>
      <c r="B801" s="14"/>
      <c r="C801" s="13"/>
      <c r="D801" s="13"/>
    </row>
    <row r="802" spans="1:4" x14ac:dyDescent="0.3">
      <c r="A802" s="12"/>
      <c r="B802" s="14"/>
      <c r="C802" s="13"/>
      <c r="D802" s="13"/>
    </row>
    <row r="803" spans="1:4" x14ac:dyDescent="0.3">
      <c r="A803" s="12"/>
      <c r="B803" s="14"/>
      <c r="C803" s="13"/>
      <c r="D803" s="13"/>
    </row>
    <row r="804" spans="1:4" x14ac:dyDescent="0.3">
      <c r="A804" s="12"/>
      <c r="B804" s="14"/>
      <c r="C804" s="13"/>
      <c r="D804" s="13"/>
    </row>
    <row r="805" spans="1:4" x14ac:dyDescent="0.3">
      <c r="A805" s="12"/>
      <c r="B805" s="14"/>
      <c r="C805" s="13"/>
      <c r="D805" s="13"/>
    </row>
    <row r="806" spans="1:4" x14ac:dyDescent="0.3">
      <c r="A806" s="12"/>
      <c r="B806" s="14"/>
      <c r="C806" s="13"/>
      <c r="D806" s="13"/>
    </row>
    <row r="807" spans="1:4" x14ac:dyDescent="0.3">
      <c r="A807" s="12"/>
      <c r="B807" s="14"/>
      <c r="C807" s="13"/>
      <c r="D807" s="13"/>
    </row>
    <row r="808" spans="1:4" x14ac:dyDescent="0.3">
      <c r="A808" s="12"/>
      <c r="B808" s="14"/>
      <c r="C808" s="13"/>
      <c r="D808" s="13"/>
    </row>
    <row r="809" spans="1:4" x14ac:dyDescent="0.3">
      <c r="A809" s="12"/>
      <c r="B809" s="14"/>
      <c r="C809" s="13"/>
      <c r="D809" s="13"/>
    </row>
    <row r="810" spans="1:4" x14ac:dyDescent="0.3">
      <c r="A810" s="12"/>
      <c r="B810" s="14"/>
      <c r="C810" s="13"/>
      <c r="D810" s="13"/>
    </row>
    <row r="811" spans="1:4" x14ac:dyDescent="0.3">
      <c r="A811" s="12"/>
      <c r="B811" s="14"/>
      <c r="C811" s="13"/>
      <c r="D811" s="13"/>
    </row>
    <row r="812" spans="1:4" x14ac:dyDescent="0.3">
      <c r="A812" s="12"/>
      <c r="B812" s="14"/>
      <c r="C812" s="13"/>
      <c r="D812" s="13"/>
    </row>
    <row r="813" spans="1:4" x14ac:dyDescent="0.3">
      <c r="A813" s="12"/>
      <c r="B813" s="14"/>
      <c r="C813" s="13"/>
      <c r="D813" s="13"/>
    </row>
    <row r="814" spans="1:4" x14ac:dyDescent="0.3">
      <c r="A814" s="12"/>
      <c r="B814" s="14"/>
      <c r="C814" s="13"/>
      <c r="D814" s="13"/>
    </row>
    <row r="815" spans="1:4" x14ac:dyDescent="0.3">
      <c r="A815" s="12"/>
      <c r="B815" s="14"/>
      <c r="C815" s="13"/>
      <c r="D815" s="13"/>
    </row>
    <row r="816" spans="1:4" x14ac:dyDescent="0.3">
      <c r="A816" s="12"/>
      <c r="B816" s="14"/>
      <c r="C816" s="13"/>
      <c r="D816" s="13"/>
    </row>
    <row r="817" spans="1:4" x14ac:dyDescent="0.3">
      <c r="A817" s="12"/>
      <c r="B817" s="14"/>
      <c r="C817" s="13"/>
      <c r="D817" s="13"/>
    </row>
    <row r="818" spans="1:4" x14ac:dyDescent="0.3">
      <c r="A818" s="12"/>
      <c r="B818" s="14"/>
      <c r="C818" s="13"/>
      <c r="D818" s="13"/>
    </row>
    <row r="819" spans="1:4" x14ac:dyDescent="0.3">
      <c r="A819" s="12"/>
      <c r="B819" s="14"/>
      <c r="C819" s="13"/>
      <c r="D819" s="13"/>
    </row>
    <row r="820" spans="1:4" x14ac:dyDescent="0.3">
      <c r="A820" s="12"/>
      <c r="B820" s="14"/>
      <c r="C820" s="13"/>
      <c r="D820" s="13"/>
    </row>
    <row r="821" spans="1:4" x14ac:dyDescent="0.3">
      <c r="A821" s="12"/>
      <c r="B821" s="14"/>
      <c r="C821" s="13"/>
      <c r="D821" s="13"/>
    </row>
    <row r="822" spans="1:4" x14ac:dyDescent="0.3">
      <c r="A822" s="12"/>
      <c r="B822" s="14"/>
      <c r="C822" s="13"/>
      <c r="D822" s="13"/>
    </row>
    <row r="823" spans="1:4" x14ac:dyDescent="0.3">
      <c r="A823" s="12"/>
      <c r="B823" s="14"/>
      <c r="C823" s="13"/>
      <c r="D823" s="13"/>
    </row>
    <row r="824" spans="1:4" x14ac:dyDescent="0.3">
      <c r="A824" s="12"/>
      <c r="B824" s="14"/>
      <c r="C824" s="13"/>
      <c r="D824" s="13"/>
    </row>
    <row r="825" spans="1:4" x14ac:dyDescent="0.3">
      <c r="A825" s="12"/>
      <c r="B825" s="14"/>
      <c r="C825" s="13"/>
      <c r="D825" s="13"/>
    </row>
    <row r="826" spans="1:4" x14ac:dyDescent="0.3">
      <c r="A826" s="12"/>
      <c r="B826" s="14"/>
      <c r="C826" s="13"/>
      <c r="D826" s="13"/>
    </row>
    <row r="827" spans="1:4" x14ac:dyDescent="0.3">
      <c r="A827" s="12"/>
      <c r="B827" s="14"/>
      <c r="C827" s="13"/>
      <c r="D827" s="13"/>
    </row>
    <row r="828" spans="1:4" x14ac:dyDescent="0.3">
      <c r="A828" s="12"/>
      <c r="B828" s="14"/>
      <c r="C828" s="13"/>
      <c r="D828" s="13"/>
    </row>
    <row r="829" spans="1:4" x14ac:dyDescent="0.3">
      <c r="A829" s="12"/>
      <c r="B829" s="14"/>
      <c r="C829" s="13"/>
      <c r="D829" s="13"/>
    </row>
    <row r="830" spans="1:4" x14ac:dyDescent="0.3">
      <c r="A830" s="12"/>
      <c r="B830" s="14"/>
      <c r="C830" s="13"/>
      <c r="D830" s="13"/>
    </row>
    <row r="831" spans="1:4" x14ac:dyDescent="0.3">
      <c r="A831" s="12"/>
      <c r="B831" s="14"/>
      <c r="C831" s="13"/>
      <c r="D831" s="13"/>
    </row>
    <row r="832" spans="1:4" x14ac:dyDescent="0.3">
      <c r="A832" s="12"/>
      <c r="B832" s="14"/>
      <c r="C832" s="13"/>
      <c r="D832" s="13"/>
    </row>
    <row r="833" spans="1:4" x14ac:dyDescent="0.3">
      <c r="A833" s="12"/>
      <c r="B833" s="14"/>
      <c r="C833" s="13"/>
      <c r="D833" s="13"/>
    </row>
    <row r="834" spans="1:4" x14ac:dyDescent="0.3">
      <c r="A834" s="12"/>
      <c r="B834" s="14"/>
      <c r="C834" s="13"/>
      <c r="D834" s="13"/>
    </row>
    <row r="835" spans="1:4" x14ac:dyDescent="0.3">
      <c r="A835" s="12"/>
      <c r="B835" s="14"/>
      <c r="C835" s="13"/>
      <c r="D835" s="13"/>
    </row>
    <row r="836" spans="1:4" x14ac:dyDescent="0.3">
      <c r="A836" s="12"/>
      <c r="B836" s="14"/>
      <c r="C836" s="13"/>
      <c r="D836" s="13"/>
    </row>
    <row r="837" spans="1:4" x14ac:dyDescent="0.3">
      <c r="A837" s="12"/>
      <c r="B837" s="14"/>
      <c r="C837" s="13"/>
      <c r="D837" s="13"/>
    </row>
    <row r="838" spans="1:4" x14ac:dyDescent="0.3">
      <c r="A838" s="12"/>
      <c r="B838" s="14"/>
      <c r="C838" s="13"/>
      <c r="D838" s="13"/>
    </row>
    <row r="839" spans="1:4" x14ac:dyDescent="0.3">
      <c r="A839" s="12"/>
      <c r="B839" s="14"/>
      <c r="C839" s="13"/>
      <c r="D839" s="13"/>
    </row>
    <row r="840" spans="1:4" x14ac:dyDescent="0.3">
      <c r="A840" s="12"/>
      <c r="B840" s="14"/>
      <c r="C840" s="13"/>
      <c r="D840" s="13"/>
    </row>
    <row r="841" spans="1:4" x14ac:dyDescent="0.3">
      <c r="A841" s="12"/>
      <c r="B841" s="14"/>
      <c r="C841" s="13"/>
      <c r="D841" s="13"/>
    </row>
    <row r="842" spans="1:4" x14ac:dyDescent="0.3">
      <c r="A842" s="12"/>
      <c r="B842" s="14"/>
      <c r="C842" s="13"/>
      <c r="D842" s="13"/>
    </row>
    <row r="843" spans="1:4" x14ac:dyDescent="0.3">
      <c r="A843" s="12"/>
      <c r="B843" s="14"/>
      <c r="C843" s="13"/>
      <c r="D843" s="13"/>
    </row>
    <row r="844" spans="1:4" x14ac:dyDescent="0.3">
      <c r="A844" s="12"/>
      <c r="B844" s="14"/>
      <c r="C844" s="13"/>
      <c r="D844" s="13"/>
    </row>
    <row r="845" spans="1:4" x14ac:dyDescent="0.3">
      <c r="A845" s="12"/>
      <c r="B845" s="14"/>
      <c r="C845" s="13"/>
      <c r="D845" s="13"/>
    </row>
    <row r="846" spans="1:4" x14ac:dyDescent="0.3">
      <c r="A846" s="12"/>
      <c r="B846" s="14"/>
      <c r="C846" s="13"/>
      <c r="D846" s="13"/>
    </row>
    <row r="847" spans="1:4" x14ac:dyDescent="0.3">
      <c r="A847" s="12"/>
      <c r="B847" s="14"/>
      <c r="C847" s="13"/>
      <c r="D847" s="13"/>
    </row>
    <row r="848" spans="1:4" x14ac:dyDescent="0.3">
      <c r="A848" s="12"/>
      <c r="B848" s="14"/>
      <c r="C848" s="13"/>
      <c r="D848" s="13"/>
    </row>
    <row r="849" spans="1:4" x14ac:dyDescent="0.3">
      <c r="A849" s="12"/>
      <c r="B849" s="14"/>
      <c r="C849" s="13"/>
      <c r="D849" s="13"/>
    </row>
    <row r="850" spans="1:4" x14ac:dyDescent="0.3">
      <c r="A850" s="12"/>
      <c r="B850" s="14"/>
      <c r="C850" s="13"/>
      <c r="D850" s="13"/>
    </row>
    <row r="851" spans="1:4" x14ac:dyDescent="0.3">
      <c r="A851" s="12"/>
      <c r="B851" s="14"/>
      <c r="C851" s="13"/>
      <c r="D851" s="13"/>
    </row>
    <row r="852" spans="1:4" x14ac:dyDescent="0.3">
      <c r="A852" s="12"/>
      <c r="B852" s="14"/>
      <c r="C852" s="13"/>
      <c r="D852" s="13"/>
    </row>
    <row r="853" spans="1:4" x14ac:dyDescent="0.3">
      <c r="A853" s="12"/>
      <c r="B853" s="14"/>
      <c r="C853" s="13"/>
      <c r="D853" s="13"/>
    </row>
    <row r="854" spans="1:4" x14ac:dyDescent="0.3">
      <c r="A854" s="12"/>
      <c r="B854" s="14"/>
      <c r="C854" s="13"/>
      <c r="D854" s="13"/>
    </row>
    <row r="855" spans="1:4" x14ac:dyDescent="0.3">
      <c r="A855" s="12"/>
      <c r="B855" s="14"/>
      <c r="C855" s="13"/>
      <c r="D855" s="13"/>
    </row>
    <row r="856" spans="1:4" x14ac:dyDescent="0.3">
      <c r="A856" s="12"/>
      <c r="B856" s="14"/>
      <c r="C856" s="13"/>
      <c r="D856" s="13"/>
    </row>
    <row r="857" spans="1:4" x14ac:dyDescent="0.3">
      <c r="A857" s="12"/>
      <c r="B857" s="14"/>
      <c r="C857" s="13"/>
      <c r="D857" s="13"/>
    </row>
    <row r="858" spans="1:4" x14ac:dyDescent="0.3">
      <c r="A858" s="12"/>
      <c r="B858" s="14"/>
      <c r="C858" s="13"/>
      <c r="D858" s="13"/>
    </row>
    <row r="859" spans="1:4" x14ac:dyDescent="0.3">
      <c r="A859" s="12"/>
      <c r="B859" s="14"/>
      <c r="C859" s="13"/>
      <c r="D859" s="13"/>
    </row>
    <row r="860" spans="1:4" x14ac:dyDescent="0.3">
      <c r="A860" s="12"/>
      <c r="B860" s="14"/>
      <c r="C860" s="13"/>
      <c r="D860" s="13"/>
    </row>
    <row r="861" spans="1:4" x14ac:dyDescent="0.3">
      <c r="A861" s="12"/>
      <c r="B861" s="14"/>
      <c r="C861" s="13"/>
      <c r="D861" s="13"/>
    </row>
    <row r="862" spans="1:4" x14ac:dyDescent="0.3">
      <c r="A862" s="12"/>
      <c r="B862" s="14"/>
      <c r="C862" s="13"/>
      <c r="D862" s="13"/>
    </row>
    <row r="863" spans="1:4" x14ac:dyDescent="0.3">
      <c r="A863" s="12"/>
      <c r="B863" s="14"/>
      <c r="C863" s="13"/>
      <c r="D863" s="13"/>
    </row>
    <row r="864" spans="1:4" x14ac:dyDescent="0.3">
      <c r="A864" s="12"/>
      <c r="B864" s="14"/>
      <c r="C864" s="13"/>
      <c r="D864" s="13"/>
    </row>
    <row r="865" spans="1:4" x14ac:dyDescent="0.3">
      <c r="A865" s="12"/>
      <c r="B865" s="14"/>
      <c r="C865" s="13"/>
      <c r="D865" s="13"/>
    </row>
    <row r="866" spans="1:4" x14ac:dyDescent="0.3">
      <c r="A866" s="12"/>
      <c r="B866" s="14"/>
      <c r="C866" s="13"/>
      <c r="D866" s="13"/>
    </row>
    <row r="867" spans="1:4" x14ac:dyDescent="0.3">
      <c r="A867" s="12"/>
      <c r="B867" s="14"/>
      <c r="C867" s="13"/>
      <c r="D867" s="13"/>
    </row>
    <row r="868" spans="1:4" x14ac:dyDescent="0.3">
      <c r="A868" s="12"/>
      <c r="B868" s="14"/>
      <c r="C868" s="13"/>
      <c r="D868" s="13"/>
    </row>
    <row r="869" spans="1:4" x14ac:dyDescent="0.3">
      <c r="A869" s="12"/>
      <c r="B869" s="14"/>
      <c r="C869" s="13"/>
      <c r="D869" s="13"/>
    </row>
    <row r="870" spans="1:4" x14ac:dyDescent="0.3">
      <c r="A870" s="12"/>
      <c r="B870" s="14"/>
      <c r="C870" s="13"/>
      <c r="D870" s="13"/>
    </row>
    <row r="871" spans="1:4" x14ac:dyDescent="0.3">
      <c r="A871" s="12"/>
      <c r="B871" s="14"/>
      <c r="C871" s="13"/>
      <c r="D871" s="13"/>
    </row>
    <row r="872" spans="1:4" x14ac:dyDescent="0.3">
      <c r="A872" s="12"/>
      <c r="B872" s="14"/>
      <c r="C872" s="13"/>
      <c r="D872" s="13"/>
    </row>
    <row r="873" spans="1:4" x14ac:dyDescent="0.3">
      <c r="A873" s="12"/>
      <c r="B873" s="14"/>
      <c r="C873" s="13"/>
      <c r="D873" s="13"/>
    </row>
    <row r="874" spans="1:4" x14ac:dyDescent="0.3">
      <c r="A874" s="12"/>
      <c r="B874" s="14"/>
      <c r="C874" s="13"/>
      <c r="D874" s="13"/>
    </row>
    <row r="875" spans="1:4" x14ac:dyDescent="0.3">
      <c r="A875" s="12"/>
      <c r="B875" s="14"/>
      <c r="C875" s="13"/>
      <c r="D875" s="13"/>
    </row>
    <row r="876" spans="1:4" x14ac:dyDescent="0.3">
      <c r="A876" s="12"/>
      <c r="B876" s="14"/>
      <c r="C876" s="13"/>
      <c r="D876" s="13"/>
    </row>
    <row r="877" spans="1:4" x14ac:dyDescent="0.3">
      <c r="A877" s="12"/>
      <c r="B877" s="14"/>
      <c r="C877" s="13"/>
      <c r="D877" s="13"/>
    </row>
    <row r="878" spans="1:4" x14ac:dyDescent="0.3">
      <c r="A878" s="12"/>
      <c r="B878" s="14"/>
      <c r="C878" s="13"/>
      <c r="D878" s="13"/>
    </row>
    <row r="879" spans="1:4" x14ac:dyDescent="0.3">
      <c r="A879" s="12"/>
      <c r="B879" s="14"/>
      <c r="C879" s="13"/>
      <c r="D879" s="13"/>
    </row>
    <row r="880" spans="1:4" x14ac:dyDescent="0.3">
      <c r="A880" s="12"/>
      <c r="B880" s="14"/>
      <c r="C880" s="13"/>
      <c r="D880" s="13"/>
    </row>
    <row r="881" spans="1:4" x14ac:dyDescent="0.3">
      <c r="A881" s="12"/>
      <c r="B881" s="14"/>
      <c r="C881" s="13"/>
      <c r="D881" s="13"/>
    </row>
    <row r="882" spans="1:4" x14ac:dyDescent="0.3">
      <c r="A882" s="12"/>
      <c r="B882" s="14"/>
      <c r="C882" s="13"/>
      <c r="D882" s="13"/>
    </row>
    <row r="883" spans="1:4" x14ac:dyDescent="0.3">
      <c r="A883" s="12"/>
      <c r="B883" s="14"/>
      <c r="C883" s="13"/>
      <c r="D883" s="13"/>
    </row>
    <row r="884" spans="1:4" x14ac:dyDescent="0.3">
      <c r="A884" s="12"/>
      <c r="B884" s="14"/>
      <c r="C884" s="13"/>
      <c r="D884" s="13"/>
    </row>
    <row r="885" spans="1:4" x14ac:dyDescent="0.3">
      <c r="A885" s="12"/>
      <c r="B885" s="14"/>
      <c r="C885" s="13"/>
      <c r="D885" s="13"/>
    </row>
    <row r="886" spans="1:4" x14ac:dyDescent="0.3">
      <c r="A886" s="12"/>
      <c r="B886" s="14"/>
      <c r="C886" s="13"/>
      <c r="D886" s="13"/>
    </row>
    <row r="887" spans="1:4" x14ac:dyDescent="0.3">
      <c r="A887" s="12"/>
      <c r="B887" s="14"/>
      <c r="C887" s="13"/>
      <c r="D887" s="13"/>
    </row>
    <row r="888" spans="1:4" x14ac:dyDescent="0.3">
      <c r="A888" s="12"/>
      <c r="B888" s="14"/>
      <c r="C888" s="13"/>
      <c r="D888" s="13"/>
    </row>
    <row r="889" spans="1:4" x14ac:dyDescent="0.3">
      <c r="A889" s="12"/>
      <c r="B889" s="14"/>
      <c r="C889" s="13"/>
      <c r="D889" s="13"/>
    </row>
    <row r="890" spans="1:4" x14ac:dyDescent="0.3">
      <c r="A890" s="12"/>
      <c r="B890" s="14"/>
      <c r="C890" s="13"/>
      <c r="D890" s="13"/>
    </row>
    <row r="891" spans="1:4" x14ac:dyDescent="0.3">
      <c r="A891" s="12"/>
      <c r="B891" s="14"/>
      <c r="C891" s="13"/>
      <c r="D891" s="13"/>
    </row>
    <row r="892" spans="1:4" x14ac:dyDescent="0.3">
      <c r="A892" s="12"/>
      <c r="B892" s="14"/>
      <c r="C892" s="13"/>
      <c r="D892" s="13"/>
    </row>
    <row r="893" spans="1:4" x14ac:dyDescent="0.3">
      <c r="A893" s="12"/>
      <c r="B893" s="14"/>
      <c r="C893" s="13"/>
      <c r="D893" s="13"/>
    </row>
    <row r="894" spans="1:4" x14ac:dyDescent="0.3">
      <c r="A894" s="12"/>
      <c r="B894" s="14"/>
      <c r="C894" s="13"/>
      <c r="D894" s="13"/>
    </row>
    <row r="895" spans="1:4" x14ac:dyDescent="0.3">
      <c r="A895" s="12"/>
      <c r="B895" s="14"/>
      <c r="C895" s="13"/>
      <c r="D895" s="13"/>
    </row>
    <row r="896" spans="1:4" x14ac:dyDescent="0.3">
      <c r="A896" s="12"/>
      <c r="B896" s="14"/>
      <c r="C896" s="13"/>
      <c r="D896" s="13"/>
    </row>
    <row r="897" spans="1:4" x14ac:dyDescent="0.3">
      <c r="A897" s="12"/>
      <c r="B897" s="14"/>
      <c r="C897" s="13"/>
      <c r="D897" s="13"/>
    </row>
    <row r="898" spans="1:4" x14ac:dyDescent="0.3">
      <c r="A898" s="12"/>
      <c r="B898" s="14"/>
      <c r="C898" s="13"/>
      <c r="D898" s="13"/>
    </row>
    <row r="899" spans="1:4" x14ac:dyDescent="0.3">
      <c r="A899" s="12"/>
      <c r="B899" s="14"/>
      <c r="C899" s="13"/>
      <c r="D899" s="13"/>
    </row>
    <row r="900" spans="1:4" x14ac:dyDescent="0.3">
      <c r="A900" s="12"/>
      <c r="B900" s="14"/>
      <c r="C900" s="13"/>
      <c r="D900" s="13"/>
    </row>
    <row r="901" spans="1:4" x14ac:dyDescent="0.3">
      <c r="A901" s="12"/>
      <c r="B901" s="14"/>
      <c r="C901" s="13"/>
      <c r="D901" s="13"/>
    </row>
    <row r="902" spans="1:4" x14ac:dyDescent="0.3">
      <c r="A902" s="12"/>
      <c r="B902" s="14"/>
      <c r="C902" s="13"/>
      <c r="D902" s="13"/>
    </row>
    <row r="903" spans="1:4" x14ac:dyDescent="0.3">
      <c r="A903" s="12"/>
      <c r="B903" s="14"/>
      <c r="C903" s="13"/>
      <c r="D903" s="13"/>
    </row>
    <row r="904" spans="1:4" x14ac:dyDescent="0.3">
      <c r="A904" s="12"/>
      <c r="B904" s="14"/>
      <c r="C904" s="13"/>
      <c r="D904" s="13"/>
    </row>
    <row r="905" spans="1:4" x14ac:dyDescent="0.3">
      <c r="A905" s="12"/>
      <c r="B905" s="14"/>
      <c r="C905" s="13"/>
      <c r="D905" s="13"/>
    </row>
    <row r="906" spans="1:4" x14ac:dyDescent="0.3">
      <c r="A906" s="12"/>
      <c r="B906" s="14"/>
      <c r="C906" s="13"/>
      <c r="D906" s="13"/>
    </row>
    <row r="907" spans="1:4" x14ac:dyDescent="0.3">
      <c r="A907" s="12"/>
      <c r="B907" s="14"/>
      <c r="C907" s="13"/>
      <c r="D907" s="13"/>
    </row>
    <row r="908" spans="1:4" x14ac:dyDescent="0.3">
      <c r="A908" s="12"/>
      <c r="B908" s="14"/>
      <c r="C908" s="13"/>
      <c r="D908" s="13"/>
    </row>
    <row r="909" spans="1:4" x14ac:dyDescent="0.3">
      <c r="A909" s="12"/>
      <c r="B909" s="14"/>
      <c r="C909" s="13"/>
      <c r="D909" s="13"/>
    </row>
    <row r="910" spans="1:4" x14ac:dyDescent="0.3">
      <c r="A910" s="12"/>
      <c r="B910" s="14"/>
      <c r="C910" s="13"/>
      <c r="D910" s="13"/>
    </row>
    <row r="911" spans="1:4" x14ac:dyDescent="0.3">
      <c r="A911" s="12"/>
      <c r="B911" s="14"/>
      <c r="C911" s="13"/>
      <c r="D911" s="13"/>
    </row>
    <row r="912" spans="1:4" x14ac:dyDescent="0.3">
      <c r="A912" s="12"/>
      <c r="B912" s="14"/>
      <c r="C912" s="13"/>
      <c r="D912" s="13"/>
    </row>
    <row r="913" spans="1:4" x14ac:dyDescent="0.3">
      <c r="A913" s="12"/>
      <c r="B913" s="14"/>
      <c r="C913" s="13"/>
      <c r="D913" s="13"/>
    </row>
    <row r="914" spans="1:4" x14ac:dyDescent="0.3">
      <c r="A914" s="12"/>
      <c r="B914" s="14"/>
      <c r="C914" s="13"/>
      <c r="D914" s="13"/>
    </row>
    <row r="915" spans="1:4" x14ac:dyDescent="0.3">
      <c r="A915" s="12"/>
      <c r="B915" s="14"/>
      <c r="C915" s="13"/>
      <c r="D915" s="13"/>
    </row>
    <row r="916" spans="1:4" x14ac:dyDescent="0.3">
      <c r="A916" s="12"/>
      <c r="B916" s="14"/>
      <c r="C916" s="13"/>
      <c r="D916" s="13"/>
    </row>
    <row r="917" spans="1:4" x14ac:dyDescent="0.3">
      <c r="A917" s="12"/>
      <c r="B917" s="14"/>
      <c r="C917" s="13"/>
      <c r="D917" s="13"/>
    </row>
    <row r="918" spans="1:4" x14ac:dyDescent="0.3">
      <c r="A918" s="12"/>
      <c r="B918" s="14"/>
      <c r="C918" s="13"/>
      <c r="D918" s="13"/>
    </row>
    <row r="919" spans="1:4" x14ac:dyDescent="0.3">
      <c r="A919" s="12"/>
      <c r="B919" s="14"/>
      <c r="C919" s="13"/>
      <c r="D919" s="13"/>
    </row>
    <row r="920" spans="1:4" x14ac:dyDescent="0.3">
      <c r="A920" s="12"/>
      <c r="B920" s="14"/>
      <c r="C920" s="13"/>
      <c r="D920" s="13"/>
    </row>
    <row r="921" spans="1:4" x14ac:dyDescent="0.3">
      <c r="A921" s="12"/>
      <c r="B921" s="14"/>
      <c r="C921" s="13"/>
      <c r="D921" s="13"/>
    </row>
    <row r="922" spans="1:4" x14ac:dyDescent="0.3">
      <c r="A922" s="12"/>
      <c r="B922" s="14"/>
      <c r="C922" s="13"/>
      <c r="D922" s="13"/>
    </row>
    <row r="923" spans="1:4" x14ac:dyDescent="0.3">
      <c r="A923" s="12"/>
      <c r="B923" s="14"/>
      <c r="C923" s="13"/>
      <c r="D923" s="13"/>
    </row>
    <row r="924" spans="1:4" x14ac:dyDescent="0.3">
      <c r="A924" s="12"/>
      <c r="B924" s="14"/>
      <c r="C924" s="13"/>
      <c r="D924" s="13"/>
    </row>
    <row r="925" spans="1:4" x14ac:dyDescent="0.3">
      <c r="A925" s="12"/>
      <c r="B925" s="14"/>
      <c r="C925" s="13"/>
      <c r="D925" s="13"/>
    </row>
    <row r="926" spans="1:4" x14ac:dyDescent="0.3">
      <c r="A926" s="12"/>
      <c r="B926" s="14"/>
      <c r="C926" s="13"/>
      <c r="D926" s="13"/>
    </row>
    <row r="927" spans="1:4" x14ac:dyDescent="0.3">
      <c r="A927" s="12"/>
      <c r="B927" s="14"/>
      <c r="C927" s="13"/>
      <c r="D927" s="13"/>
    </row>
    <row r="928" spans="1:4" x14ac:dyDescent="0.3">
      <c r="A928" s="12"/>
      <c r="B928" s="14"/>
      <c r="C928" s="13"/>
      <c r="D928" s="13"/>
    </row>
    <row r="929" spans="1:4" x14ac:dyDescent="0.3">
      <c r="A929" s="12"/>
      <c r="B929" s="14"/>
      <c r="C929" s="13"/>
      <c r="D929" s="13"/>
    </row>
    <row r="930" spans="1:4" x14ac:dyDescent="0.3">
      <c r="A930" s="12"/>
      <c r="B930" s="14"/>
      <c r="C930" s="13"/>
      <c r="D930" s="13"/>
    </row>
    <row r="931" spans="1:4" x14ac:dyDescent="0.3">
      <c r="A931" s="12"/>
      <c r="B931" s="14"/>
      <c r="C931" s="13"/>
      <c r="D931" s="13"/>
    </row>
    <row r="932" spans="1:4" x14ac:dyDescent="0.3">
      <c r="A932" s="12"/>
      <c r="B932" s="14"/>
      <c r="C932" s="13"/>
      <c r="D932" s="13"/>
    </row>
    <row r="933" spans="1:4" x14ac:dyDescent="0.3">
      <c r="A933" s="12"/>
      <c r="B933" s="14"/>
      <c r="C933" s="13"/>
      <c r="D933" s="13"/>
    </row>
    <row r="934" spans="1:4" x14ac:dyDescent="0.3">
      <c r="A934" s="12"/>
      <c r="B934" s="14"/>
      <c r="C934" s="13"/>
      <c r="D934" s="13"/>
    </row>
    <row r="935" spans="1:4" x14ac:dyDescent="0.3">
      <c r="A935" s="12"/>
      <c r="B935" s="14"/>
      <c r="C935" s="13"/>
      <c r="D935" s="13"/>
    </row>
    <row r="936" spans="1:4" x14ac:dyDescent="0.3">
      <c r="A936" s="12"/>
      <c r="B936" s="14"/>
      <c r="C936" s="13"/>
      <c r="D936" s="13"/>
    </row>
    <row r="937" spans="1:4" x14ac:dyDescent="0.3">
      <c r="A937" s="12"/>
      <c r="B937" s="14"/>
      <c r="C937" s="13"/>
      <c r="D937" s="13"/>
    </row>
    <row r="938" spans="1:4" x14ac:dyDescent="0.3">
      <c r="A938" s="12"/>
      <c r="B938" s="14"/>
      <c r="C938" s="13"/>
      <c r="D938" s="13"/>
    </row>
    <row r="939" spans="1:4" x14ac:dyDescent="0.3">
      <c r="A939" s="12"/>
      <c r="B939" s="14"/>
      <c r="C939" s="13"/>
      <c r="D939" s="13"/>
    </row>
    <row r="940" spans="1:4" x14ac:dyDescent="0.3">
      <c r="A940" s="12"/>
      <c r="B940" s="14"/>
      <c r="C940" s="13"/>
      <c r="D940" s="13"/>
    </row>
    <row r="941" spans="1:4" x14ac:dyDescent="0.3">
      <c r="A941" s="12"/>
      <c r="B941" s="14"/>
      <c r="C941" s="13"/>
      <c r="D941" s="13"/>
    </row>
    <row r="942" spans="1:4" x14ac:dyDescent="0.3">
      <c r="A942" s="12"/>
      <c r="B942" s="14"/>
      <c r="C942" s="13"/>
      <c r="D942" s="13"/>
    </row>
    <row r="943" spans="1:4" x14ac:dyDescent="0.3">
      <c r="A943" s="12"/>
      <c r="B943" s="14"/>
      <c r="C943" s="13"/>
      <c r="D943" s="13"/>
    </row>
    <row r="944" spans="1:4" x14ac:dyDescent="0.3">
      <c r="A944" s="12"/>
      <c r="B944" s="14"/>
      <c r="C944" s="13"/>
      <c r="D944" s="13"/>
    </row>
    <row r="945" spans="1:4" x14ac:dyDescent="0.3">
      <c r="A945" s="12"/>
      <c r="B945" s="14"/>
      <c r="C945" s="13"/>
      <c r="D945" s="13"/>
    </row>
    <row r="946" spans="1:4" x14ac:dyDescent="0.3">
      <c r="A946" s="12"/>
      <c r="B946" s="14"/>
      <c r="C946" s="13"/>
      <c r="D946" s="13"/>
    </row>
    <row r="947" spans="1:4" x14ac:dyDescent="0.3">
      <c r="A947" s="12"/>
      <c r="B947" s="14"/>
      <c r="C947" s="13"/>
      <c r="D947" s="13"/>
    </row>
    <row r="948" spans="1:4" x14ac:dyDescent="0.3">
      <c r="A948" s="12"/>
      <c r="B948" s="14"/>
      <c r="C948" s="13"/>
      <c r="D948" s="13"/>
    </row>
    <row r="949" spans="1:4" x14ac:dyDescent="0.3">
      <c r="A949" s="12"/>
      <c r="B949" s="14"/>
      <c r="C949" s="13"/>
      <c r="D949" s="13"/>
    </row>
    <row r="950" spans="1:4" x14ac:dyDescent="0.3">
      <c r="A950" s="12"/>
      <c r="B950" s="14"/>
      <c r="C950" s="13"/>
      <c r="D950" s="13"/>
    </row>
    <row r="951" spans="1:4" x14ac:dyDescent="0.3">
      <c r="A951" s="12"/>
      <c r="B951" s="14"/>
      <c r="C951" s="13"/>
      <c r="D951" s="13"/>
    </row>
    <row r="952" spans="1:4" x14ac:dyDescent="0.3">
      <c r="A952" s="12"/>
      <c r="B952" s="14"/>
      <c r="C952" s="13"/>
      <c r="D952" s="13"/>
    </row>
    <row r="953" spans="1:4" x14ac:dyDescent="0.3">
      <c r="A953" s="12"/>
      <c r="B953" s="14"/>
      <c r="C953" s="13"/>
      <c r="D953" s="13"/>
    </row>
    <row r="954" spans="1:4" x14ac:dyDescent="0.3">
      <c r="A954" s="12"/>
      <c r="B954" s="14"/>
      <c r="C954" s="13"/>
      <c r="D954" s="13"/>
    </row>
    <row r="955" spans="1:4" x14ac:dyDescent="0.3">
      <c r="A955" s="12"/>
      <c r="B955" s="14"/>
      <c r="C955" s="13"/>
      <c r="D955" s="13"/>
    </row>
    <row r="956" spans="1:4" x14ac:dyDescent="0.3">
      <c r="A956" s="12"/>
      <c r="B956" s="14"/>
      <c r="C956" s="13"/>
      <c r="D956" s="13"/>
    </row>
    <row r="957" spans="1:4" x14ac:dyDescent="0.3">
      <c r="A957" s="12"/>
      <c r="B957" s="14"/>
      <c r="C957" s="13"/>
      <c r="D957" s="13"/>
    </row>
    <row r="958" spans="1:4" x14ac:dyDescent="0.3">
      <c r="A958" s="12"/>
      <c r="B958" s="14"/>
      <c r="C958" s="13"/>
      <c r="D958" s="13"/>
    </row>
    <row r="959" spans="1:4" x14ac:dyDescent="0.3">
      <c r="A959" s="12"/>
      <c r="B959" s="14"/>
      <c r="C959" s="13"/>
      <c r="D959" s="13"/>
    </row>
    <row r="960" spans="1:4" x14ac:dyDescent="0.3">
      <c r="A960" s="12"/>
      <c r="B960" s="14"/>
      <c r="C960" s="13"/>
      <c r="D960" s="13"/>
    </row>
    <row r="961" spans="1:4" x14ac:dyDescent="0.3">
      <c r="A961" s="12"/>
      <c r="B961" s="14"/>
      <c r="C961" s="13"/>
      <c r="D961" s="13"/>
    </row>
    <row r="962" spans="1:4" x14ac:dyDescent="0.3">
      <c r="A962" s="12"/>
      <c r="B962" s="14"/>
      <c r="C962" s="13"/>
      <c r="D962" s="13"/>
    </row>
    <row r="963" spans="1:4" x14ac:dyDescent="0.3">
      <c r="A963" s="12"/>
      <c r="B963" s="14"/>
      <c r="C963" s="13"/>
      <c r="D963" s="13"/>
    </row>
    <row r="964" spans="1:4" x14ac:dyDescent="0.3">
      <c r="A964" s="12"/>
      <c r="B964" s="14"/>
      <c r="C964" s="13"/>
      <c r="D964" s="13"/>
    </row>
    <row r="965" spans="1:4" x14ac:dyDescent="0.3">
      <c r="A965" s="12"/>
      <c r="B965" s="14"/>
      <c r="C965" s="13"/>
      <c r="D965" s="13"/>
    </row>
    <row r="966" spans="1:4" x14ac:dyDescent="0.3">
      <c r="A966" s="12"/>
      <c r="B966" s="14"/>
      <c r="C966" s="13"/>
      <c r="D966" s="13"/>
    </row>
    <row r="967" spans="1:4" x14ac:dyDescent="0.3">
      <c r="A967" s="12"/>
      <c r="B967" s="14"/>
      <c r="C967" s="13"/>
      <c r="D967" s="13"/>
    </row>
    <row r="968" spans="1:4" x14ac:dyDescent="0.3">
      <c r="A968" s="12"/>
      <c r="B968" s="14"/>
      <c r="C968" s="13"/>
      <c r="D968" s="13"/>
    </row>
    <row r="969" spans="1:4" x14ac:dyDescent="0.3">
      <c r="A969" s="12"/>
      <c r="B969" s="14"/>
      <c r="C969" s="13"/>
      <c r="D969" s="13"/>
    </row>
    <row r="970" spans="1:4" x14ac:dyDescent="0.3">
      <c r="A970" s="12"/>
      <c r="B970" s="14"/>
      <c r="C970" s="13"/>
      <c r="D970" s="13"/>
    </row>
    <row r="971" spans="1:4" x14ac:dyDescent="0.3">
      <c r="A971" s="12"/>
      <c r="B971" s="14"/>
      <c r="C971" s="13"/>
      <c r="D971" s="13"/>
    </row>
    <row r="972" spans="1:4" x14ac:dyDescent="0.3">
      <c r="A972" s="12"/>
      <c r="B972" s="14"/>
      <c r="C972" s="13"/>
      <c r="D972" s="13"/>
    </row>
    <row r="973" spans="1:4" x14ac:dyDescent="0.3">
      <c r="A973" s="12"/>
      <c r="B973" s="14"/>
      <c r="C973" s="13"/>
      <c r="D973" s="13"/>
    </row>
    <row r="974" spans="1:4" x14ac:dyDescent="0.3">
      <c r="A974" s="12"/>
      <c r="B974" s="14"/>
      <c r="C974" s="13"/>
      <c r="D974" s="13"/>
    </row>
    <row r="975" spans="1:4" x14ac:dyDescent="0.3">
      <c r="A975" s="12"/>
      <c r="B975" s="14"/>
      <c r="C975" s="13"/>
      <c r="D975" s="13"/>
    </row>
    <row r="976" spans="1:4" x14ac:dyDescent="0.3">
      <c r="A976" s="12"/>
      <c r="B976" s="14"/>
      <c r="C976" s="13"/>
      <c r="D976" s="13"/>
    </row>
    <row r="977" spans="1:4" x14ac:dyDescent="0.3">
      <c r="A977" s="12"/>
      <c r="B977" s="14"/>
      <c r="C977" s="13"/>
      <c r="D977" s="13"/>
    </row>
    <row r="978" spans="1:4" x14ac:dyDescent="0.3">
      <c r="A978" s="12"/>
      <c r="B978" s="14"/>
      <c r="C978" s="13"/>
      <c r="D978" s="13"/>
    </row>
    <row r="979" spans="1:4" x14ac:dyDescent="0.3">
      <c r="A979" s="12"/>
      <c r="B979" s="14"/>
      <c r="C979" s="13"/>
      <c r="D979" s="13"/>
    </row>
    <row r="980" spans="1:4" x14ac:dyDescent="0.3">
      <c r="A980" s="12"/>
      <c r="B980" s="14"/>
      <c r="C980" s="13"/>
      <c r="D980" s="13"/>
    </row>
    <row r="981" spans="1:4" x14ac:dyDescent="0.3">
      <c r="A981" s="12"/>
      <c r="B981" s="14"/>
      <c r="C981" s="13"/>
      <c r="D981" s="13"/>
    </row>
    <row r="982" spans="1:4" x14ac:dyDescent="0.3">
      <c r="A982" s="12"/>
      <c r="B982" s="14"/>
      <c r="C982" s="13"/>
      <c r="D982" s="13"/>
    </row>
    <row r="983" spans="1:4" x14ac:dyDescent="0.3">
      <c r="A983" s="12"/>
      <c r="B983" s="14"/>
      <c r="C983" s="13"/>
      <c r="D983" s="13"/>
    </row>
    <row r="984" spans="1:4" x14ac:dyDescent="0.3">
      <c r="A984" s="12"/>
      <c r="B984" s="14"/>
      <c r="C984" s="13"/>
      <c r="D984" s="13"/>
    </row>
    <row r="985" spans="1:4" x14ac:dyDescent="0.3">
      <c r="A985" s="12"/>
      <c r="B985" s="14"/>
      <c r="C985" s="13"/>
      <c r="D985" s="13"/>
    </row>
    <row r="986" spans="1:4" x14ac:dyDescent="0.3">
      <c r="A986" s="12"/>
      <c r="B986" s="14"/>
      <c r="C986" s="13"/>
      <c r="D986" s="13"/>
    </row>
    <row r="987" spans="1:4" x14ac:dyDescent="0.3">
      <c r="A987" s="12"/>
      <c r="B987" s="14"/>
      <c r="C987" s="13"/>
      <c r="D987" s="13"/>
    </row>
    <row r="988" spans="1:4" x14ac:dyDescent="0.3">
      <c r="A988" s="12"/>
      <c r="B988" s="14"/>
      <c r="C988" s="13"/>
      <c r="D988" s="13"/>
    </row>
    <row r="989" spans="1:4" x14ac:dyDescent="0.3">
      <c r="A989" s="12"/>
      <c r="B989" s="14"/>
      <c r="C989" s="13"/>
      <c r="D989" s="13"/>
    </row>
    <row r="990" spans="1:4" x14ac:dyDescent="0.3">
      <c r="A990" s="12"/>
      <c r="B990" s="14"/>
      <c r="C990" s="13"/>
      <c r="D990" s="13"/>
    </row>
    <row r="991" spans="1:4" x14ac:dyDescent="0.3">
      <c r="A991" s="12"/>
      <c r="B991" s="14"/>
      <c r="C991" s="13"/>
      <c r="D991" s="13"/>
    </row>
    <row r="992" spans="1:4" x14ac:dyDescent="0.3">
      <c r="A992" s="12"/>
      <c r="B992" s="14"/>
      <c r="C992" s="13"/>
      <c r="D992" s="13"/>
    </row>
    <row r="993" spans="1:4" x14ac:dyDescent="0.3">
      <c r="A993" s="12"/>
      <c r="B993" s="14"/>
      <c r="C993" s="13"/>
      <c r="D993" s="13"/>
    </row>
    <row r="994" spans="1:4" x14ac:dyDescent="0.3">
      <c r="A994" s="12"/>
      <c r="B994" s="14"/>
      <c r="C994" s="13"/>
      <c r="D994" s="13"/>
    </row>
    <row r="995" spans="1:4" x14ac:dyDescent="0.3">
      <c r="A995" s="12"/>
      <c r="B995" s="14"/>
      <c r="C995" s="13"/>
      <c r="D995" s="13"/>
    </row>
    <row r="996" spans="1:4" x14ac:dyDescent="0.3">
      <c r="A996" s="12"/>
      <c r="B996" s="14"/>
      <c r="C996" s="13"/>
      <c r="D996" s="13"/>
    </row>
    <row r="997" spans="1:4" x14ac:dyDescent="0.3">
      <c r="A997" s="12"/>
      <c r="B997" s="14"/>
      <c r="C997" s="13"/>
      <c r="D997" s="13"/>
    </row>
    <row r="998" spans="1:4" x14ac:dyDescent="0.3">
      <c r="A998" s="12"/>
      <c r="B998" s="14"/>
      <c r="C998" s="13"/>
      <c r="D998" s="13"/>
    </row>
    <row r="999" spans="1:4" x14ac:dyDescent="0.3">
      <c r="A999" s="12"/>
      <c r="B999" s="14"/>
      <c r="C999" s="13"/>
      <c r="D999" s="13"/>
    </row>
    <row r="1000" spans="1:4" x14ac:dyDescent="0.3">
      <c r="A1000" s="12"/>
      <c r="B1000" s="14"/>
      <c r="C1000" s="13"/>
      <c r="D1000" s="13"/>
    </row>
    <row r="1001" spans="1:4" x14ac:dyDescent="0.3">
      <c r="A1001" s="12"/>
      <c r="B1001" s="14"/>
      <c r="C1001" s="13"/>
      <c r="D1001" s="13"/>
    </row>
    <row r="1002" spans="1:4" x14ac:dyDescent="0.3">
      <c r="A1002" s="12"/>
      <c r="B1002" s="14"/>
      <c r="C1002" s="13"/>
      <c r="D1002" s="13"/>
    </row>
    <row r="1003" spans="1:4" x14ac:dyDescent="0.3">
      <c r="A1003" s="12"/>
      <c r="B1003" s="14"/>
      <c r="C1003" s="13"/>
      <c r="D1003" s="13"/>
    </row>
    <row r="1004" spans="1:4" x14ac:dyDescent="0.3">
      <c r="A1004" s="12"/>
      <c r="B1004" s="14"/>
      <c r="C1004" s="13"/>
      <c r="D1004" s="13"/>
    </row>
    <row r="1005" spans="1:4" x14ac:dyDescent="0.3">
      <c r="A1005" s="12"/>
      <c r="B1005" s="14"/>
      <c r="C1005" s="13"/>
      <c r="D1005" s="13"/>
    </row>
    <row r="1006" spans="1:4" x14ac:dyDescent="0.3">
      <c r="A1006" s="12"/>
      <c r="B1006" s="14"/>
      <c r="C1006" s="13"/>
      <c r="D1006" s="13"/>
    </row>
    <row r="1007" spans="1:4" x14ac:dyDescent="0.3">
      <c r="A1007" s="12"/>
      <c r="B1007" s="14"/>
      <c r="C1007" s="13"/>
      <c r="D1007" s="13"/>
    </row>
    <row r="1008" spans="1:4" x14ac:dyDescent="0.3">
      <c r="A1008" s="12"/>
      <c r="B1008" s="14"/>
      <c r="C1008" s="13"/>
      <c r="D1008" s="13"/>
    </row>
    <row r="1009" spans="1:4" x14ac:dyDescent="0.3">
      <c r="A1009" s="12"/>
      <c r="B1009" s="14"/>
      <c r="C1009" s="13"/>
      <c r="D1009" s="13"/>
    </row>
    <row r="1010" spans="1:4" x14ac:dyDescent="0.3">
      <c r="A1010" s="12"/>
      <c r="B1010" s="14"/>
      <c r="C1010" s="13"/>
      <c r="D1010" s="13"/>
    </row>
    <row r="1011" spans="1:4" x14ac:dyDescent="0.3">
      <c r="A1011" s="12"/>
      <c r="B1011" s="14"/>
      <c r="C1011" s="13"/>
      <c r="D1011" s="13"/>
    </row>
    <row r="1012" spans="1:4" x14ac:dyDescent="0.3">
      <c r="A1012" s="12"/>
      <c r="B1012" s="14"/>
      <c r="C1012" s="13"/>
      <c r="D1012" s="13"/>
    </row>
    <row r="1013" spans="1:4" x14ac:dyDescent="0.3">
      <c r="A1013" s="12"/>
      <c r="B1013" s="14"/>
      <c r="C1013" s="13"/>
      <c r="D1013" s="13"/>
    </row>
    <row r="1014" spans="1:4" x14ac:dyDescent="0.3">
      <c r="A1014" s="12"/>
      <c r="B1014" s="14"/>
      <c r="C1014" s="13"/>
      <c r="D1014" s="13"/>
    </row>
    <row r="1015" spans="1:4" x14ac:dyDescent="0.3">
      <c r="A1015" s="12"/>
      <c r="B1015" s="14"/>
      <c r="C1015" s="13"/>
      <c r="D1015" s="13"/>
    </row>
    <row r="1016" spans="1:4" x14ac:dyDescent="0.3">
      <c r="A1016" s="12"/>
      <c r="B1016" s="14"/>
      <c r="C1016" s="13"/>
      <c r="D1016" s="13"/>
    </row>
    <row r="1017" spans="1:4" x14ac:dyDescent="0.3">
      <c r="A1017" s="12"/>
      <c r="B1017" s="14"/>
      <c r="C1017" s="13"/>
      <c r="D1017" s="13"/>
    </row>
    <row r="1018" spans="1:4" x14ac:dyDescent="0.3">
      <c r="A1018" s="12"/>
      <c r="B1018" s="14"/>
      <c r="C1018" s="13"/>
      <c r="D1018" s="13"/>
    </row>
    <row r="1019" spans="1:4" x14ac:dyDescent="0.3">
      <c r="A1019" s="12"/>
      <c r="B1019" s="14"/>
      <c r="C1019" s="13"/>
      <c r="D1019" s="13"/>
    </row>
    <row r="1020" spans="1:4" x14ac:dyDescent="0.3">
      <c r="A1020" s="12"/>
      <c r="B1020" s="14"/>
      <c r="C1020" s="13"/>
      <c r="D1020" s="13"/>
    </row>
    <row r="1021" spans="1:4" x14ac:dyDescent="0.3">
      <c r="A1021" s="12"/>
      <c r="B1021" s="14"/>
      <c r="C1021" s="13"/>
      <c r="D1021" s="13"/>
    </row>
    <row r="1022" spans="1:4" x14ac:dyDescent="0.3">
      <c r="A1022" s="12"/>
      <c r="B1022" s="14"/>
      <c r="C1022" s="13"/>
      <c r="D1022" s="13"/>
    </row>
    <row r="1023" spans="1:4" x14ac:dyDescent="0.3">
      <c r="A1023" s="12"/>
      <c r="B1023" s="14"/>
      <c r="C1023" s="13"/>
      <c r="D1023" s="13"/>
    </row>
    <row r="1024" spans="1:4" x14ac:dyDescent="0.3">
      <c r="A1024" s="12"/>
      <c r="B1024" s="14"/>
      <c r="C1024" s="13"/>
      <c r="D1024" s="13"/>
    </row>
    <row r="1025" spans="1:4" x14ac:dyDescent="0.3">
      <c r="A1025" s="12"/>
      <c r="B1025" s="14"/>
      <c r="C1025" s="13"/>
      <c r="D1025" s="13"/>
    </row>
    <row r="1026" spans="1:4" x14ac:dyDescent="0.3">
      <c r="A1026" s="12"/>
      <c r="B1026" s="14"/>
      <c r="C1026" s="13"/>
      <c r="D1026" s="13"/>
    </row>
    <row r="1027" spans="1:4" x14ac:dyDescent="0.3">
      <c r="A1027" s="12"/>
      <c r="B1027" s="14"/>
      <c r="C1027" s="13"/>
      <c r="D1027" s="13"/>
    </row>
    <row r="1028" spans="1:4" x14ac:dyDescent="0.3">
      <c r="A1028" s="12"/>
      <c r="B1028" s="14"/>
      <c r="C1028" s="13"/>
      <c r="D1028" s="13"/>
    </row>
    <row r="1029" spans="1:4" x14ac:dyDescent="0.3">
      <c r="A1029" s="12"/>
      <c r="B1029" s="14"/>
      <c r="C1029" s="13"/>
      <c r="D1029" s="13"/>
    </row>
    <row r="1030" spans="1:4" x14ac:dyDescent="0.3">
      <c r="A1030" s="12"/>
      <c r="B1030" s="14"/>
      <c r="C1030" s="13"/>
      <c r="D1030" s="13"/>
    </row>
    <row r="1031" spans="1:4" x14ac:dyDescent="0.3">
      <c r="A1031" s="12"/>
      <c r="B1031" s="14"/>
      <c r="C1031" s="13"/>
      <c r="D1031" s="13"/>
    </row>
    <row r="1032" spans="1:4" x14ac:dyDescent="0.3">
      <c r="A1032" s="12"/>
      <c r="B1032" s="14"/>
      <c r="C1032" s="13"/>
      <c r="D1032" s="13"/>
    </row>
    <row r="1033" spans="1:4" x14ac:dyDescent="0.3">
      <c r="A1033" s="12"/>
      <c r="B1033" s="14"/>
      <c r="C1033" s="13"/>
      <c r="D1033" s="13"/>
    </row>
    <row r="1034" spans="1:4" x14ac:dyDescent="0.3">
      <c r="A1034" s="12"/>
      <c r="B1034" s="14"/>
      <c r="C1034" s="13"/>
      <c r="D1034" s="13"/>
    </row>
    <row r="1035" spans="1:4" x14ac:dyDescent="0.3">
      <c r="A1035" s="12"/>
      <c r="B1035" s="14"/>
      <c r="C1035" s="13"/>
      <c r="D1035" s="13"/>
    </row>
    <row r="1036" spans="1:4" x14ac:dyDescent="0.3">
      <c r="A1036" s="12"/>
      <c r="B1036" s="14"/>
      <c r="C1036" s="13"/>
      <c r="D1036" s="13"/>
    </row>
    <row r="1037" spans="1:4" x14ac:dyDescent="0.3">
      <c r="A1037" s="12"/>
      <c r="B1037" s="14"/>
      <c r="C1037" s="13"/>
      <c r="D1037" s="13"/>
    </row>
    <row r="1038" spans="1:4" x14ac:dyDescent="0.3">
      <c r="A1038" s="12"/>
      <c r="B1038" s="14"/>
      <c r="C1038" s="13"/>
      <c r="D1038" s="13"/>
    </row>
    <row r="1039" spans="1:4" x14ac:dyDescent="0.3">
      <c r="A1039" s="12"/>
      <c r="B1039" s="14"/>
      <c r="C1039" s="13"/>
      <c r="D1039" s="13"/>
    </row>
    <row r="1040" spans="1:4" x14ac:dyDescent="0.3">
      <c r="A1040" s="12"/>
      <c r="B1040" s="14"/>
      <c r="C1040" s="13"/>
      <c r="D1040" s="13"/>
    </row>
    <row r="1041" spans="1:4" x14ac:dyDescent="0.3">
      <c r="A1041" s="12"/>
      <c r="B1041" s="14"/>
      <c r="C1041" s="13"/>
      <c r="D1041" s="13"/>
    </row>
    <row r="1042" spans="1:4" x14ac:dyDescent="0.3">
      <c r="A1042" s="12"/>
      <c r="B1042" s="14"/>
      <c r="C1042" s="13"/>
      <c r="D1042" s="13"/>
    </row>
    <row r="1043" spans="1:4" x14ac:dyDescent="0.3">
      <c r="A1043" s="12"/>
      <c r="B1043" s="14"/>
      <c r="C1043" s="13"/>
      <c r="D1043" s="13"/>
    </row>
    <row r="1044" spans="1:4" x14ac:dyDescent="0.3">
      <c r="A1044" s="12"/>
      <c r="B1044" s="14"/>
      <c r="C1044" s="13"/>
      <c r="D1044" s="13"/>
    </row>
    <row r="1045" spans="1:4" x14ac:dyDescent="0.3">
      <c r="A1045" s="12"/>
      <c r="B1045" s="14"/>
      <c r="C1045" s="13"/>
      <c r="D1045" s="13"/>
    </row>
    <row r="1046" spans="1:4" x14ac:dyDescent="0.3">
      <c r="A1046" s="12"/>
      <c r="B1046" s="14"/>
      <c r="C1046" s="13"/>
      <c r="D1046" s="13"/>
    </row>
    <row r="1047" spans="1:4" x14ac:dyDescent="0.3">
      <c r="A1047" s="12"/>
      <c r="B1047" s="14"/>
      <c r="C1047" s="13"/>
      <c r="D1047" s="13"/>
    </row>
    <row r="1048" spans="1:4" x14ac:dyDescent="0.3">
      <c r="A1048" s="12"/>
      <c r="B1048" s="14"/>
      <c r="C1048" s="13"/>
      <c r="D1048" s="13"/>
    </row>
    <row r="1049" spans="1:4" x14ac:dyDescent="0.3">
      <c r="A1049" s="12"/>
      <c r="B1049" s="14"/>
      <c r="C1049" s="13"/>
      <c r="D1049" s="13"/>
    </row>
    <row r="1050" spans="1:4" x14ac:dyDescent="0.3">
      <c r="A1050" s="12"/>
      <c r="B1050" s="14"/>
      <c r="C1050" s="13"/>
      <c r="D1050" s="13"/>
    </row>
    <row r="1051" spans="1:4" x14ac:dyDescent="0.3">
      <c r="A1051" s="12"/>
      <c r="B1051" s="14"/>
      <c r="C1051" s="13"/>
      <c r="D1051" s="13"/>
    </row>
    <row r="1052" spans="1:4" x14ac:dyDescent="0.3">
      <c r="A1052" s="12"/>
      <c r="B1052" s="14"/>
      <c r="C1052" s="13"/>
      <c r="D1052" s="13"/>
    </row>
    <row r="1053" spans="1:4" x14ac:dyDescent="0.3">
      <c r="A1053" s="12"/>
      <c r="B1053" s="14"/>
      <c r="C1053" s="13"/>
      <c r="D1053" s="13"/>
    </row>
    <row r="1054" spans="1:4" x14ac:dyDescent="0.3">
      <c r="A1054" s="12"/>
      <c r="B1054" s="14"/>
      <c r="C1054" s="13"/>
      <c r="D1054" s="13"/>
    </row>
    <row r="1055" spans="1:4" x14ac:dyDescent="0.3">
      <c r="A1055" s="12"/>
      <c r="B1055" s="14"/>
      <c r="C1055" s="13"/>
      <c r="D1055" s="13"/>
    </row>
    <row r="1056" spans="1:4" x14ac:dyDescent="0.3">
      <c r="A1056" s="12"/>
      <c r="B1056" s="14"/>
      <c r="C1056" s="13"/>
      <c r="D1056" s="13"/>
    </row>
    <row r="1057" spans="1:4" x14ac:dyDescent="0.3">
      <c r="A1057" s="12"/>
      <c r="B1057" s="14"/>
      <c r="C1057" s="13"/>
      <c r="D1057" s="13"/>
    </row>
    <row r="1058" spans="1:4" x14ac:dyDescent="0.3">
      <c r="A1058" s="12"/>
      <c r="B1058" s="14"/>
      <c r="C1058" s="13"/>
      <c r="D1058" s="13"/>
    </row>
    <row r="1059" spans="1:4" x14ac:dyDescent="0.3">
      <c r="A1059" s="12"/>
      <c r="B1059" s="14"/>
      <c r="C1059" s="13"/>
      <c r="D1059" s="13"/>
    </row>
    <row r="1060" spans="1:4" x14ac:dyDescent="0.3">
      <c r="A1060" s="12"/>
      <c r="B1060" s="14"/>
      <c r="C1060" s="13"/>
      <c r="D1060" s="13"/>
    </row>
    <row r="1061" spans="1:4" x14ac:dyDescent="0.3">
      <c r="A1061" s="12"/>
      <c r="B1061" s="14"/>
      <c r="C1061" s="13"/>
      <c r="D1061" s="13"/>
    </row>
    <row r="1062" spans="1:4" x14ac:dyDescent="0.3">
      <c r="A1062" s="12"/>
      <c r="B1062" s="14"/>
      <c r="C1062" s="13"/>
      <c r="D1062" s="13"/>
    </row>
    <row r="1063" spans="1:4" x14ac:dyDescent="0.3">
      <c r="A1063" s="12"/>
      <c r="B1063" s="14"/>
      <c r="C1063" s="13"/>
      <c r="D1063" s="13"/>
    </row>
    <row r="1064" spans="1:4" x14ac:dyDescent="0.3">
      <c r="A1064" s="12"/>
      <c r="B1064" s="14"/>
      <c r="C1064" s="13"/>
      <c r="D1064" s="13"/>
    </row>
    <row r="1065" spans="1:4" x14ac:dyDescent="0.3">
      <c r="A1065" s="12"/>
      <c r="B1065" s="14"/>
      <c r="C1065" s="13"/>
      <c r="D1065" s="13"/>
    </row>
    <row r="1066" spans="1:4" x14ac:dyDescent="0.3">
      <c r="A1066" s="12"/>
      <c r="B1066" s="14"/>
      <c r="C1066" s="13"/>
      <c r="D1066" s="13"/>
    </row>
    <row r="1067" spans="1:4" x14ac:dyDescent="0.3">
      <c r="A1067" s="12"/>
      <c r="B1067" s="14"/>
      <c r="C1067" s="13"/>
      <c r="D1067" s="13"/>
    </row>
    <row r="1068" spans="1:4" x14ac:dyDescent="0.3">
      <c r="A1068" s="12"/>
      <c r="B1068" s="14"/>
      <c r="C1068" s="13"/>
      <c r="D1068" s="13"/>
    </row>
    <row r="1069" spans="1:4" x14ac:dyDescent="0.3">
      <c r="A1069" s="12"/>
      <c r="B1069" s="14"/>
      <c r="C1069" s="13"/>
      <c r="D1069" s="13"/>
    </row>
    <row r="1070" spans="1:4" x14ac:dyDescent="0.3">
      <c r="A1070" s="12"/>
      <c r="B1070" s="14"/>
      <c r="C1070" s="13"/>
      <c r="D1070" s="13"/>
    </row>
    <row r="1071" spans="1:4" x14ac:dyDescent="0.3">
      <c r="A1071" s="12"/>
      <c r="B1071" s="14"/>
      <c r="C1071" s="13"/>
      <c r="D1071" s="13"/>
    </row>
    <row r="1072" spans="1:4" x14ac:dyDescent="0.3">
      <c r="A1072" s="12"/>
      <c r="B1072" s="14"/>
      <c r="C1072" s="13"/>
      <c r="D1072" s="13"/>
    </row>
    <row r="1073" spans="1:4" x14ac:dyDescent="0.3">
      <c r="A1073" s="12"/>
      <c r="B1073" s="14"/>
      <c r="C1073" s="13"/>
      <c r="D1073" s="13"/>
    </row>
    <row r="1074" spans="1:4" x14ac:dyDescent="0.3">
      <c r="A1074" s="12"/>
      <c r="B1074" s="14"/>
      <c r="C1074" s="13"/>
      <c r="D1074" s="13"/>
    </row>
    <row r="1075" spans="1:4" x14ac:dyDescent="0.3">
      <c r="A1075" s="12"/>
      <c r="B1075" s="14"/>
      <c r="C1075" s="13"/>
      <c r="D1075" s="13"/>
    </row>
    <row r="1076" spans="1:4" x14ac:dyDescent="0.3">
      <c r="A1076" s="12"/>
      <c r="B1076" s="14"/>
      <c r="C1076" s="13"/>
      <c r="D1076" s="13"/>
    </row>
    <row r="1077" spans="1:4" x14ac:dyDescent="0.3">
      <c r="A1077" s="12"/>
      <c r="B1077" s="14"/>
      <c r="C1077" s="13"/>
      <c r="D1077" s="13"/>
    </row>
    <row r="1078" spans="1:4" x14ac:dyDescent="0.3">
      <c r="A1078" s="12"/>
      <c r="B1078" s="14"/>
      <c r="C1078" s="13"/>
      <c r="D1078" s="13"/>
    </row>
    <row r="1079" spans="1:4" x14ac:dyDescent="0.3">
      <c r="A1079" s="12"/>
      <c r="B1079" s="14"/>
      <c r="C1079" s="13"/>
      <c r="D1079" s="13"/>
    </row>
    <row r="1080" spans="1:4" x14ac:dyDescent="0.3">
      <c r="A1080" s="12"/>
      <c r="B1080" s="14"/>
      <c r="C1080" s="13"/>
      <c r="D1080" s="13"/>
    </row>
    <row r="1081" spans="1:4" x14ac:dyDescent="0.3">
      <c r="A1081" s="12"/>
      <c r="B1081" s="14"/>
      <c r="C1081" s="13"/>
      <c r="D1081" s="13"/>
    </row>
    <row r="1082" spans="1:4" x14ac:dyDescent="0.3">
      <c r="A1082" s="12"/>
      <c r="B1082" s="14"/>
      <c r="C1082" s="13"/>
      <c r="D1082" s="13"/>
    </row>
    <row r="1083" spans="1:4" x14ac:dyDescent="0.3">
      <c r="A1083" s="12"/>
      <c r="B1083" s="14"/>
      <c r="C1083" s="13"/>
      <c r="D1083" s="13"/>
    </row>
    <row r="1084" spans="1:4" x14ac:dyDescent="0.3">
      <c r="A1084" s="12"/>
      <c r="B1084" s="14"/>
      <c r="C1084" s="13"/>
      <c r="D1084" s="13"/>
    </row>
    <row r="1085" spans="1:4" x14ac:dyDescent="0.3">
      <c r="A1085" s="12"/>
      <c r="B1085" s="14"/>
      <c r="C1085" s="13"/>
      <c r="D1085" s="13"/>
    </row>
    <row r="1086" spans="1:4" x14ac:dyDescent="0.3">
      <c r="A1086" s="12"/>
      <c r="B1086" s="14"/>
      <c r="C1086" s="13"/>
      <c r="D1086" s="13"/>
    </row>
    <row r="1087" spans="1:4" x14ac:dyDescent="0.3">
      <c r="A1087" s="12"/>
      <c r="B1087" s="14"/>
      <c r="C1087" s="13"/>
      <c r="D1087" s="13"/>
    </row>
    <row r="1088" spans="1:4" x14ac:dyDescent="0.3">
      <c r="A1088" s="12"/>
      <c r="B1088" s="14"/>
      <c r="C1088" s="13"/>
      <c r="D1088" s="13"/>
    </row>
    <row r="1089" spans="1:4" x14ac:dyDescent="0.3">
      <c r="A1089" s="12"/>
      <c r="B1089" s="14"/>
      <c r="C1089" s="13"/>
      <c r="D1089" s="13"/>
    </row>
    <row r="1090" spans="1:4" x14ac:dyDescent="0.3">
      <c r="A1090" s="12"/>
      <c r="B1090" s="14"/>
      <c r="C1090" s="13"/>
      <c r="D1090" s="13"/>
    </row>
    <row r="1091" spans="1:4" x14ac:dyDescent="0.3">
      <c r="A1091" s="12"/>
      <c r="B1091" s="14"/>
      <c r="C1091" s="13"/>
      <c r="D1091" s="13"/>
    </row>
    <row r="1092" spans="1:4" x14ac:dyDescent="0.3">
      <c r="A1092" s="12"/>
      <c r="B1092" s="14"/>
      <c r="C1092" s="13"/>
      <c r="D1092" s="13"/>
    </row>
    <row r="1093" spans="1:4" x14ac:dyDescent="0.3">
      <c r="A1093" s="12"/>
      <c r="B1093" s="14"/>
      <c r="C1093" s="13"/>
      <c r="D1093" s="13"/>
    </row>
    <row r="1094" spans="1:4" x14ac:dyDescent="0.3">
      <c r="A1094" s="12"/>
      <c r="B1094" s="14"/>
      <c r="C1094" s="13"/>
      <c r="D1094" s="13"/>
    </row>
    <row r="1095" spans="1:4" x14ac:dyDescent="0.3">
      <c r="A1095" s="12"/>
      <c r="B1095" s="14"/>
      <c r="C1095" s="13"/>
      <c r="D1095" s="13"/>
    </row>
    <row r="1096" spans="1:4" x14ac:dyDescent="0.3">
      <c r="A1096" s="12"/>
      <c r="B1096" s="14"/>
      <c r="C1096" s="13"/>
      <c r="D1096" s="13"/>
    </row>
    <row r="1097" spans="1:4" x14ac:dyDescent="0.3">
      <c r="A1097" s="12"/>
      <c r="B1097" s="14"/>
      <c r="C1097" s="13"/>
      <c r="D1097" s="13"/>
    </row>
    <row r="1098" spans="1:4" x14ac:dyDescent="0.3">
      <c r="A1098" s="12"/>
      <c r="B1098" s="14"/>
      <c r="C1098" s="13"/>
      <c r="D1098" s="13"/>
    </row>
    <row r="1099" spans="1:4" x14ac:dyDescent="0.3">
      <c r="A1099" s="12"/>
      <c r="B1099" s="14"/>
      <c r="C1099" s="13"/>
      <c r="D1099" s="13"/>
    </row>
    <row r="1100" spans="1:4" x14ac:dyDescent="0.3">
      <c r="A1100" s="12"/>
      <c r="B1100" s="14"/>
      <c r="C1100" s="13"/>
      <c r="D1100" s="13"/>
    </row>
    <row r="1101" spans="1:4" x14ac:dyDescent="0.3">
      <c r="A1101" s="12"/>
      <c r="B1101" s="14"/>
      <c r="C1101" s="13"/>
      <c r="D1101" s="13"/>
    </row>
    <row r="1102" spans="1:4" x14ac:dyDescent="0.3">
      <c r="A1102" s="12"/>
      <c r="B1102" s="14"/>
      <c r="C1102" s="13"/>
      <c r="D1102" s="13"/>
    </row>
    <row r="1103" spans="1:4" x14ac:dyDescent="0.3">
      <c r="A1103" s="12"/>
      <c r="B1103" s="14"/>
      <c r="C1103" s="13"/>
      <c r="D1103" s="13"/>
    </row>
    <row r="1104" spans="1:4" x14ac:dyDescent="0.3">
      <c r="A1104" s="12"/>
      <c r="B1104" s="14"/>
      <c r="C1104" s="13"/>
      <c r="D1104" s="13"/>
    </row>
    <row r="1105" spans="1:4" x14ac:dyDescent="0.3">
      <c r="A1105" s="12"/>
      <c r="B1105" s="14"/>
      <c r="C1105" s="13"/>
      <c r="D1105" s="13"/>
    </row>
    <row r="1106" spans="1:4" x14ac:dyDescent="0.3">
      <c r="A1106" s="12"/>
      <c r="B1106" s="14"/>
      <c r="C1106" s="13"/>
      <c r="D1106" s="13"/>
    </row>
    <row r="1107" spans="1:4" x14ac:dyDescent="0.3">
      <c r="A1107" s="12"/>
      <c r="B1107" s="14"/>
      <c r="C1107" s="13"/>
      <c r="D1107" s="13"/>
    </row>
    <row r="1108" spans="1:4" x14ac:dyDescent="0.3">
      <c r="A1108" s="12"/>
      <c r="B1108" s="14"/>
      <c r="C1108" s="13"/>
      <c r="D1108" s="13"/>
    </row>
    <row r="1109" spans="1:4" x14ac:dyDescent="0.3">
      <c r="A1109" s="12"/>
      <c r="B1109" s="14"/>
      <c r="C1109" s="13"/>
      <c r="D1109" s="13"/>
    </row>
    <row r="1110" spans="1:4" x14ac:dyDescent="0.3">
      <c r="A1110" s="12"/>
      <c r="B1110" s="14"/>
      <c r="C1110" s="13"/>
      <c r="D1110" s="13"/>
    </row>
    <row r="1111" spans="1:4" x14ac:dyDescent="0.3">
      <c r="A1111" s="12"/>
      <c r="B1111" s="14"/>
      <c r="C1111" s="13"/>
      <c r="D1111" s="13"/>
    </row>
    <row r="1112" spans="1:4" x14ac:dyDescent="0.3">
      <c r="A1112" s="12"/>
      <c r="B1112" s="14"/>
      <c r="C1112" s="13"/>
      <c r="D1112" s="13"/>
    </row>
    <row r="1113" spans="1:4" x14ac:dyDescent="0.3">
      <c r="A1113" s="12"/>
      <c r="B1113" s="14"/>
      <c r="C1113" s="13"/>
      <c r="D1113" s="13"/>
    </row>
    <row r="1114" spans="1:4" x14ac:dyDescent="0.3">
      <c r="A1114" s="12"/>
      <c r="B1114" s="14"/>
      <c r="C1114" s="13"/>
      <c r="D1114" s="13"/>
    </row>
    <row r="1115" spans="1:4" x14ac:dyDescent="0.3">
      <c r="A1115" s="12"/>
      <c r="B1115" s="14"/>
      <c r="C1115" s="13"/>
      <c r="D1115" s="13"/>
    </row>
    <row r="1116" spans="1:4" x14ac:dyDescent="0.3">
      <c r="A1116" s="12"/>
      <c r="B1116" s="14"/>
      <c r="C1116" s="13"/>
      <c r="D1116" s="13"/>
    </row>
    <row r="1117" spans="1:4" x14ac:dyDescent="0.3">
      <c r="A1117" s="12"/>
      <c r="B1117" s="14"/>
      <c r="C1117" s="13"/>
      <c r="D1117" s="13"/>
    </row>
    <row r="1118" spans="1:4" x14ac:dyDescent="0.3">
      <c r="A1118" s="12"/>
      <c r="B1118" s="14"/>
      <c r="C1118" s="13"/>
      <c r="D1118" s="13"/>
    </row>
    <row r="1119" spans="1:4" x14ac:dyDescent="0.3">
      <c r="A1119" s="12"/>
      <c r="B1119" s="14"/>
      <c r="C1119" s="13"/>
      <c r="D1119" s="13"/>
    </row>
    <row r="1120" spans="1:4" x14ac:dyDescent="0.3">
      <c r="A1120" s="12"/>
      <c r="B1120" s="14"/>
      <c r="C1120" s="13"/>
      <c r="D1120" s="13"/>
    </row>
    <row r="1121" spans="1:4" x14ac:dyDescent="0.3">
      <c r="A1121" s="12"/>
      <c r="B1121" s="14"/>
      <c r="C1121" s="13"/>
      <c r="D1121" s="13"/>
    </row>
    <row r="1122" spans="1:4" x14ac:dyDescent="0.3">
      <c r="A1122" s="12"/>
      <c r="B1122" s="14"/>
      <c r="C1122" s="13"/>
      <c r="D1122" s="13"/>
    </row>
    <row r="1123" spans="1:4" x14ac:dyDescent="0.3">
      <c r="A1123" s="12"/>
      <c r="B1123" s="14"/>
      <c r="C1123" s="13"/>
      <c r="D1123" s="13"/>
    </row>
    <row r="1124" spans="1:4" x14ac:dyDescent="0.3">
      <c r="A1124" s="12"/>
      <c r="B1124" s="14"/>
      <c r="C1124" s="13"/>
      <c r="D1124" s="13"/>
    </row>
    <row r="1125" spans="1:4" x14ac:dyDescent="0.3">
      <c r="A1125" s="12"/>
      <c r="B1125" s="14"/>
      <c r="C1125" s="13"/>
      <c r="D1125" s="13"/>
    </row>
    <row r="1126" spans="1:4" x14ac:dyDescent="0.3">
      <c r="A1126" s="12"/>
      <c r="B1126" s="14"/>
      <c r="C1126" s="13"/>
      <c r="D1126" s="13"/>
    </row>
    <row r="1127" spans="1:4" x14ac:dyDescent="0.3">
      <c r="A1127" s="12"/>
      <c r="B1127" s="14"/>
      <c r="C1127" s="13"/>
      <c r="D1127" s="13"/>
    </row>
    <row r="1128" spans="1:4" x14ac:dyDescent="0.3">
      <c r="A1128" s="12"/>
      <c r="B1128" s="14"/>
      <c r="C1128" s="13"/>
      <c r="D1128" s="13"/>
    </row>
    <row r="1129" spans="1:4" x14ac:dyDescent="0.3">
      <c r="A1129" s="12"/>
      <c r="B1129" s="14"/>
      <c r="C1129" s="13"/>
      <c r="D1129" s="13"/>
    </row>
    <row r="1130" spans="1:4" x14ac:dyDescent="0.3">
      <c r="A1130" s="12"/>
      <c r="B1130" s="14"/>
      <c r="C1130" s="13"/>
      <c r="D1130" s="13"/>
    </row>
    <row r="1131" spans="1:4" x14ac:dyDescent="0.3">
      <c r="A1131" s="12"/>
      <c r="B1131" s="14"/>
      <c r="C1131" s="13"/>
      <c r="D1131" s="13"/>
    </row>
    <row r="1132" spans="1:4" x14ac:dyDescent="0.3">
      <c r="A1132" s="12"/>
      <c r="B1132" s="14"/>
      <c r="C1132" s="13"/>
      <c r="D1132" s="13"/>
    </row>
    <row r="1133" spans="1:4" x14ac:dyDescent="0.3">
      <c r="A1133" s="12"/>
      <c r="B1133" s="14"/>
      <c r="C1133" s="13"/>
      <c r="D1133" s="13"/>
    </row>
    <row r="1134" spans="1:4" x14ac:dyDescent="0.3">
      <c r="A1134" s="12"/>
      <c r="B1134" s="14"/>
      <c r="C1134" s="13"/>
      <c r="D1134" s="13"/>
    </row>
    <row r="1135" spans="1:4" x14ac:dyDescent="0.3">
      <c r="A1135" s="12"/>
      <c r="B1135" s="14"/>
      <c r="C1135" s="13"/>
      <c r="D1135" s="13"/>
    </row>
    <row r="1136" spans="1:4" x14ac:dyDescent="0.3">
      <c r="A1136" s="12"/>
      <c r="B1136" s="14"/>
      <c r="C1136" s="13"/>
      <c r="D1136" s="13"/>
    </row>
    <row r="1137" spans="1:4" x14ac:dyDescent="0.3">
      <c r="A1137" s="12"/>
      <c r="B1137" s="14"/>
      <c r="C1137" s="13"/>
      <c r="D1137" s="13"/>
    </row>
    <row r="1138" spans="1:4" x14ac:dyDescent="0.3">
      <c r="A1138" s="12"/>
      <c r="B1138" s="14"/>
      <c r="C1138" s="13"/>
      <c r="D1138" s="13"/>
    </row>
    <row r="1139" spans="1:4" x14ac:dyDescent="0.3">
      <c r="A1139" s="12"/>
      <c r="B1139" s="14"/>
      <c r="C1139" s="13"/>
      <c r="D1139" s="13"/>
    </row>
    <row r="1140" spans="1:4" x14ac:dyDescent="0.3">
      <c r="A1140" s="12"/>
      <c r="B1140" s="14"/>
      <c r="C1140" s="13"/>
      <c r="D1140" s="13"/>
    </row>
    <row r="1141" spans="1:4" x14ac:dyDescent="0.3">
      <c r="A1141" s="12"/>
      <c r="B1141" s="14"/>
      <c r="C1141" s="13"/>
      <c r="D1141" s="13"/>
    </row>
    <row r="1142" spans="1:4" x14ac:dyDescent="0.3">
      <c r="A1142" s="12"/>
      <c r="B1142" s="14"/>
      <c r="C1142" s="13"/>
      <c r="D1142" s="13"/>
    </row>
    <row r="1143" spans="1:4" x14ac:dyDescent="0.3">
      <c r="A1143" s="12"/>
      <c r="B1143" s="14"/>
      <c r="C1143" s="13"/>
      <c r="D1143" s="13"/>
    </row>
    <row r="1144" spans="1:4" x14ac:dyDescent="0.3">
      <c r="A1144" s="12"/>
      <c r="B1144" s="14"/>
      <c r="C1144" s="13"/>
      <c r="D1144" s="13"/>
    </row>
    <row r="1145" spans="1:4" x14ac:dyDescent="0.3">
      <c r="A1145" s="12"/>
      <c r="B1145" s="14"/>
      <c r="C1145" s="13"/>
      <c r="D1145" s="13"/>
    </row>
    <row r="1146" spans="1:4" x14ac:dyDescent="0.3">
      <c r="A1146" s="12"/>
      <c r="B1146" s="14"/>
      <c r="C1146" s="13"/>
      <c r="D1146" s="13"/>
    </row>
    <row r="1147" spans="1:4" x14ac:dyDescent="0.3">
      <c r="A1147" s="12"/>
      <c r="B1147" s="14"/>
      <c r="C1147" s="13"/>
      <c r="D1147" s="13"/>
    </row>
    <row r="1148" spans="1:4" x14ac:dyDescent="0.3">
      <c r="A1148" s="12"/>
      <c r="B1148" s="14"/>
      <c r="C1148" s="13"/>
      <c r="D1148" s="13"/>
    </row>
    <row r="1149" spans="1:4" x14ac:dyDescent="0.3">
      <c r="A1149" s="12"/>
      <c r="B1149" s="14"/>
      <c r="C1149" s="13"/>
      <c r="D1149" s="13"/>
    </row>
    <row r="1150" spans="1:4" x14ac:dyDescent="0.3">
      <c r="A1150" s="12"/>
      <c r="B1150" s="14"/>
      <c r="C1150" s="13"/>
      <c r="D1150" s="13"/>
    </row>
    <row r="1151" spans="1:4" x14ac:dyDescent="0.3">
      <c r="A1151" s="12"/>
      <c r="B1151" s="14"/>
      <c r="C1151" s="13"/>
      <c r="D1151" s="13"/>
    </row>
    <row r="1152" spans="1:4" x14ac:dyDescent="0.3">
      <c r="A1152" s="12"/>
      <c r="B1152" s="14"/>
      <c r="C1152" s="13"/>
      <c r="D1152" s="13"/>
    </row>
    <row r="1153" spans="1:4" x14ac:dyDescent="0.3">
      <c r="A1153" s="12"/>
      <c r="B1153" s="14"/>
      <c r="C1153" s="13"/>
      <c r="D1153" s="13"/>
    </row>
    <row r="1154" spans="1:4" x14ac:dyDescent="0.3">
      <c r="A1154" s="12"/>
      <c r="B1154" s="14"/>
      <c r="C1154" s="13"/>
      <c r="D1154" s="13"/>
    </row>
    <row r="1155" spans="1:4" x14ac:dyDescent="0.3">
      <c r="A1155" s="12"/>
      <c r="B1155" s="14"/>
      <c r="C1155" s="13"/>
      <c r="D1155" s="13"/>
    </row>
    <row r="1156" spans="1:4" x14ac:dyDescent="0.3">
      <c r="A1156" s="12"/>
      <c r="B1156" s="14"/>
      <c r="C1156" s="13"/>
      <c r="D1156" s="13"/>
    </row>
  </sheetData>
  <autoFilter ref="A1:G327" xr:uid="{C6EA18F1-3E7A-4863-A99C-2B88619B0D81}"/>
  <dataValidations count="1">
    <dataValidation type="list" allowBlank="1" showInputMessage="1" showErrorMessage="1" sqref="E2:E71 E72:E324" xr:uid="{00000000-0002-0000-0100-000000000000}">
      <formula1>$O$1:$O$2</formula1>
      <formula2>0</formula2>
    </dataValidation>
  </dataValidations>
  <pageMargins left="0.7" right="0.7" top="0.75" bottom="0.75" header="0.511811023622047" footer="0.511811023622047"/>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8"/>
  <sheetViews>
    <sheetView topLeftCell="A67" zoomScale="85" zoomScaleNormal="85" workbookViewId="0">
      <pane ySplit="525" activePane="bottomLeft"/>
      <selection activeCell="E22" sqref="E22"/>
      <selection pane="bottomLeft" activeCell="A176" sqref="A2:E176"/>
    </sheetView>
  </sheetViews>
  <sheetFormatPr defaultColWidth="9.1796875" defaultRowHeight="14" x14ac:dyDescent="0.35"/>
  <cols>
    <col min="1" max="1" width="34.81640625" style="13" customWidth="1"/>
    <col min="2" max="2" width="15.81640625" style="13" customWidth="1"/>
    <col min="3" max="3" width="20" style="13" customWidth="1"/>
    <col min="4" max="5" width="28.1796875" style="13" customWidth="1"/>
    <col min="6" max="6" width="13.1796875" style="13" customWidth="1"/>
    <col min="7" max="7" width="8" style="13" customWidth="1"/>
    <col min="8" max="8" width="6.54296875" style="13" customWidth="1"/>
    <col min="9" max="9" width="11.1796875" style="13" customWidth="1"/>
    <col min="10" max="10" width="2.1796875" style="13" hidden="1" customWidth="1"/>
    <col min="11" max="11" width="11.1796875" style="13" customWidth="1"/>
    <col min="12" max="12" width="2.1796875" style="13" hidden="1" customWidth="1"/>
    <col min="13" max="13" width="36.81640625" style="13" customWidth="1"/>
    <col min="14" max="14" width="9.453125" style="13" customWidth="1"/>
    <col min="15" max="15" width="15.81640625" style="13" customWidth="1"/>
    <col min="16" max="16" width="17" style="13" customWidth="1"/>
    <col min="17" max="17" width="11.1796875" style="13" customWidth="1"/>
    <col min="18" max="18" width="2.1796875" style="13" hidden="1" customWidth="1"/>
    <col min="19" max="19" width="11.81640625" style="13" customWidth="1"/>
    <col min="20" max="20" width="26.1796875" style="13" customWidth="1"/>
    <col min="21" max="21" width="13.453125" style="13" customWidth="1"/>
    <col min="22" max="16384" width="9.1796875" style="13"/>
  </cols>
  <sheetData>
    <row r="1" spans="1:21" ht="13.5" customHeight="1" x14ac:dyDescent="0.35">
      <c r="A1" s="24" t="s">
        <v>45</v>
      </c>
      <c r="B1" s="25" t="s">
        <v>564</v>
      </c>
      <c r="C1" s="26" t="s">
        <v>565</v>
      </c>
      <c r="D1" s="25" t="s">
        <v>566</v>
      </c>
      <c r="E1" s="25" t="s">
        <v>567</v>
      </c>
      <c r="F1" s="1" t="str">
        <f>Leikmannaskrá!B1</f>
        <v>Keppnisnr.</v>
      </c>
      <c r="G1" s="1" t="s">
        <v>48</v>
      </c>
      <c r="H1" s="1" t="s">
        <v>47</v>
      </c>
      <c r="I1" s="84" t="s">
        <v>568</v>
      </c>
      <c r="J1" s="84"/>
      <c r="K1" s="85" t="s">
        <v>568</v>
      </c>
      <c r="L1" s="85"/>
      <c r="M1" s="1" t="s">
        <v>569</v>
      </c>
      <c r="N1" s="1" t="s">
        <v>570</v>
      </c>
      <c r="O1" s="1" t="str">
        <f>F1</f>
        <v>Keppnisnr.</v>
      </c>
      <c r="P1" s="1" t="s">
        <v>48</v>
      </c>
      <c r="Q1" s="84" t="s">
        <v>568</v>
      </c>
      <c r="R1" s="84"/>
      <c r="S1" s="1" t="s">
        <v>570</v>
      </c>
      <c r="T1" s="1" t="s">
        <v>49</v>
      </c>
      <c r="U1" s="27" t="s">
        <v>571</v>
      </c>
    </row>
    <row r="2" spans="1:21" x14ac:dyDescent="0.35">
      <c r="A2" s="28"/>
      <c r="B2" s="28"/>
      <c r="C2" s="28"/>
      <c r="D2" s="28"/>
      <c r="E2" s="28"/>
      <c r="F2" s="13" t="str">
        <f>IFERROR(INDEX(Leikmannaskrá!$A$2:$D$1156,MATCH(A2,Leikmannaskrá!$A$2:$A$1160,0),2),"")</f>
        <v/>
      </c>
      <c r="G2" s="13" t="str">
        <f>IFERROR(INDEX(Leikmannaskrá!$A$2:$D$1156,MATCH(A2,Leikmannaskrá!$A$2:$A$1160,0),4),"")</f>
        <v/>
      </c>
      <c r="H2" s="13" t="str">
        <f>IFERROR(INDEX(Leikmannaskrá!$A$2:$D$1156,MATCH(A2,Leikmannaskrá!$A$2:$A$1160,0),3),"")</f>
        <v/>
      </c>
      <c r="I2" s="13" t="str">
        <f>IFERROR(IF(AND(G2="Male",B2="Einliðaleikur"),INDEX(Einl.kk!$A$3:$F$1037,MATCH(Skráningarblað!F2,Einl.kk!$D$3:$D$1037,0),2),IF(AND(G2="Male",B2="Tvíliðaleikur"),INDEX(Tvíl.kk!$A$3:$F$1052,MATCH(Skráningarblað!F2,Tvíl.kk!$D$3:$D$1052,0),2),IF(AND(G2="Male",B2="Tvenndarleikur"),INDEX(Tvennd.kk!$A$3:$F$1020,MATCH(Skráningarblað!F2,Tvennd.kk!$D$3:$D$1020,0),2),IF(AND(G2="Female",B2="Einliðaleikur"),INDEX(Einl.kvk!$A$3:$F$1001,MATCH(Skráningarblað!F2,Einl.kvk!$D$3:$D$1001,0),2),IF(AND(G2="Female",B2="Tvíliðaleikur"),INDEX(Tvíl.kvk!$A$3:$F$1002,MATCH(Skráningarblað!F2,Tvíl.kvk!$D$3:$D$1002,0),2),IF(AND(G2="Female",B2="Tvenndarleikur"),INDEX(Tvennd.kvk!$A$3:$F$1006,MATCH(Skráningarblað!F2,Tvennd.kvk!$D$3:$D$1006,0),2),"")))))),"2. Deild")</f>
        <v/>
      </c>
      <c r="J2" s="13" t="str">
        <f t="shared" ref="J2:J65" si="0">IF(I2="2. Deild",3,IF(I2="1. Deild",2,IF(I2="Úrvalsdeild",1,"")))</f>
        <v/>
      </c>
      <c r="K2" s="13" t="str">
        <f t="shared" ref="K2:K65" si="1">IFERROR(IF(L2=1,"Úrvalsdeild",IF(L2=2,"1. Deild",IF(L2=3,"2. Deild",""))),"")</f>
        <v/>
      </c>
      <c r="L2" s="13">
        <f t="shared" ref="L2:L65" si="2">IF(R2=0,IF(C2="Já",MAX(J2-1,1),J2),MIN(R2,IF(C2="Já",MAX(J2-1,1),J2)))</f>
        <v>0</v>
      </c>
      <c r="M2" s="13" t="str">
        <f t="shared" ref="M2:M65" si="3">IF(B2="Tvenndarleikur",K2&amp;" - "&amp;B2,K2&amp;" - "&amp;B2&amp;" "&amp;IF(G2="Male","Karla",IF(G2="Female","Kvenna","")))</f>
        <v xml:space="preserve"> -  </v>
      </c>
      <c r="N2" s="13" t="str">
        <f>IFERROR(IF(AND(G2="Male",B2="Einliðaleikur"),INDEX(Einl.kk!$A$3:$F$1037,MATCH(Skráningarblað!F2,Einl.kk!$D$3:$D$1037,0),6),IF(AND(G2="Male",B2="Tvíliðaleikur"),INDEX(Tvíl.kk!$A$3:$F$1052,MATCH(Skráningarblað!F2,Tvíl.kk!$D$3:$D$1052,0),6),IF(AND(G2="Male",B2="Tvenndarleikur"),INDEX(Tvennd.kk!$A$3:$F$1020,MATCH(Skráningarblað!F2,Tvennd.kk!$D$3:$D$1020,0),6),IF(AND(G2="Female",B2="Einliðaleikur"),INDEX(Einl.kvk!$A$3:$F$1001,MATCH(Skráningarblað!F2,Einl.kvk!$D$3:$D$1001,0),6),IF(AND(G2="Female",B2="Tvíliðaleikur"),INDEX(Tvíl.kvk!$A$3:$F$1002,MATCH(Skráningarblað!F2,Tvíl.kvk!$D$3:$D$1002,0),6),IF(AND(G2="Female",B2="Tvenndarleikur"),INDEX(Tvennd.kvk!$A$3:$F$1006,MATCH(Skráningarblað!F2,Tvennd.kvk!$D$3:$D$1006,0),6),"")))))),0)</f>
        <v/>
      </c>
      <c r="O2" s="13" t="str">
        <f>IFERROR(IF(F2="","",IF(AND(NOT(B2="Einliðaleikur"),D2=""),"Partner Wanted",INDEX(Leikmannaskrá!$A$2:$D$1156,MATCH(D2,Leikmannaskrá!$A$2:$A$1160,0),2))),"")</f>
        <v/>
      </c>
      <c r="P2" s="13" t="str">
        <f>IFERROR(INDEX(Leikmannaskrá!$A$2:$D$1156,MATCH(D2,Leikmannaskrá!$A$2:$A$1160,0),4),"")</f>
        <v/>
      </c>
      <c r="Q2" s="13" t="str">
        <f>IFERROR(IF(AND(P2="Male",B2="Einliðaleikur"),INDEX(Einl.kk!$A$3:$F$1037,MATCH(Skráningarblað!O2,Einl.kk!$D$3:$D$1037,0),2),IF(AND(P2="Male",B2="Tvíliðaleikur"),INDEX(Tvíl.kk!$A$3:$F$1052,MATCH(Skráningarblað!O2,Tvíl.kk!$D$3:$D$1052,0),2),IF(AND(P2="Male",B2="Tvenndarleikur"),INDEX(Tvennd.kk!$A$3:$F$1020,MATCH(Skráningarblað!O2,Tvennd.kk!$D$3:$D$1020,0),2),IF(AND(P2="Female",B2="Einliðaleikur"),INDEX(Einl.kvk!$A$3:$F$1001,MATCH(Skráningarblað!O2,Einl.kvk!$D$3:$D$1001,0),2),IF(AND(P2="Female",B2="Tvíliðaleikur"),INDEX(Tvíl.kvk!$A$3:$F$1002,MATCH(Skráningarblað!O2,Tvíl.kvk!$D$3:$D$1002,0),2),IF(AND(P2="Female",B2="Tvenndarleikur"),INDEX(Tvennd.kvk!$A$3:$F$1006,MATCH(Skráningarblað!O2,Tvennd.kvk!$D$3:$D$1006,0),2),"")))))),"2. Deild")</f>
        <v/>
      </c>
      <c r="R2" s="13" t="str">
        <f t="shared" ref="R2:R65" si="4">IF(Q2="2. Deild",3,IF(Q2="1. Deild",2,IF(Q2="Úrvalsdeild",1,"")))</f>
        <v/>
      </c>
      <c r="S2" s="13" t="str">
        <f>IFERROR(IF(AND(P2="Male",B2="Einliðaleikur"),INDEX(Einl.kk!$A$3:$F$1037,MATCH(Skráningarblað!O2,Einl.kk!$D$3:$D$1037,0),6),IF(AND(P2="Male",B2="Tvíliðaleikur"),INDEX(Tvíl.kk!$A$3:$F$1052,MATCH(Skráningarblað!O2,Tvíl.kk!$D$3:$D$1052,0),6),IF(AND(P2="Male",B2="Tvenndarleikur"),INDEX(Tvennd.kk!$A$3:$F$1020,MATCH(Skráningarblað!O2,Tvennd.kk!$D$3:$D$1020,0),6),IF(AND(P2="Female",B2="Einliðaleikur"),INDEX(Einl.kvk!$A$3:$F$1001,MATCH(Skráningarblað!O2,Einl.kvk!$D$3:$D$1001,0),6),IF(AND(P2="Female",B2="Tvíliðaleikur"),INDEX(Tvíl.kvk!$A$3:$F$1002,MATCH(Skráningarblað!O2,Tvíl.kvk!$D$3:$D$1002,0),6),IF(AND(P2="Female",B2="Tvenndarleikur"),INDEX(Tvennd.kvk!$A$3:$F$1006,MATCH(Skráningarblað!O2,Tvennd.kvk!$D$3:$D$1006,0),6),"")))))),0)</f>
        <v/>
      </c>
      <c r="T2" s="13" t="str">
        <f>IFERROR(INDEX(Leikmannaskrá!$A$2:$E$597,MATCH(A2,Leikmannaskrá!$A$2:$A$597,0),5),"")</f>
        <v/>
      </c>
      <c r="U2" s="29" t="str">
        <f t="shared" ref="U2:U65" si="5">IF(AND(K2="2. Deild",T2="JÁ"),"Villa",IF(AND(A2="",F2=""),"",IF(O2=F2,"Villa",IF(AND(B2="Einliðaleikur",NOT(O2="")),"Villa",IF(O2="Partner Wanted","",IF(AND(B2="Tvíliðaleikur",NOT(P2=G2)),"Villa",IF(AND(B2="Tvenndarleikur",P2=G2),"Villa",IF(AND(NOT(A2=""),F2=""),"Villa",""))))))))</f>
        <v/>
      </c>
    </row>
    <row r="3" spans="1:21" x14ac:dyDescent="0.35">
      <c r="A3" s="28"/>
      <c r="B3" s="28"/>
      <c r="C3" s="28"/>
      <c r="D3" s="28"/>
      <c r="E3" s="28"/>
      <c r="F3" s="13" t="str">
        <f>IFERROR(INDEX(Leikmannaskrá!$A$2:$D$1156,MATCH(A3,Leikmannaskrá!$A$2:$A$1160,0),2),"")</f>
        <v/>
      </c>
      <c r="G3" s="13" t="str">
        <f>IFERROR(INDEX(Leikmannaskrá!$A$2:$D$1156,MATCH(A3,Leikmannaskrá!$A$2:$A$1160,0),4),"")</f>
        <v/>
      </c>
      <c r="H3" s="13" t="str">
        <f>IFERROR(INDEX(Leikmannaskrá!$A$2:$D$1156,MATCH(A3,Leikmannaskrá!$A$2:$A$1160,0),3),"")</f>
        <v/>
      </c>
      <c r="I3" s="13" t="str">
        <f>IFERROR(IF(AND(G3="Male",B3="Einliðaleikur"),INDEX(Einl.kk!$A$3:$F$1037,MATCH(Skráningarblað!F3,Einl.kk!$D$3:$D$1037,0),2),IF(AND(G3="Male",B3="Tvíliðaleikur"),INDEX(Tvíl.kk!$A$3:$F$1052,MATCH(Skráningarblað!F3,Tvíl.kk!$D$3:$D$1052,0),2),IF(AND(G3="Male",B3="Tvenndarleikur"),INDEX(Tvennd.kk!$A$3:$F$1020,MATCH(Skráningarblað!F3,Tvennd.kk!$D$3:$D$1020,0),2),IF(AND(G3="Female",B3="Einliðaleikur"),INDEX(Einl.kvk!$A$3:$F$1001,MATCH(Skráningarblað!F3,Einl.kvk!$D$3:$D$1001,0),2),IF(AND(G3="Female",B3="Tvíliðaleikur"),INDEX(Tvíl.kvk!$A$3:$F$1002,MATCH(Skráningarblað!F3,Tvíl.kvk!$D$3:$D$1002,0),2),IF(AND(G3="Female",B3="Tvenndarleikur"),INDEX(Tvennd.kvk!$A$3:$F$1006,MATCH(Skráningarblað!F3,Tvennd.kvk!$D$3:$D$1006,0),2),"")))))),"2. Deild")</f>
        <v/>
      </c>
      <c r="J3" s="13" t="str">
        <f t="shared" si="0"/>
        <v/>
      </c>
      <c r="K3" s="13" t="str">
        <f t="shared" si="1"/>
        <v/>
      </c>
      <c r="L3" s="13">
        <f t="shared" si="2"/>
        <v>0</v>
      </c>
      <c r="M3" s="13" t="str">
        <f t="shared" si="3"/>
        <v xml:space="preserve"> -  </v>
      </c>
      <c r="N3" s="13" t="str">
        <f>IFERROR(IF(AND(G3="Male",B3="Einliðaleikur"),INDEX(Einl.kk!$A$3:$F$1037,MATCH(Skráningarblað!F3,Einl.kk!$D$3:$D$1037,0),6),IF(AND(G3="Male",B3="Tvíliðaleikur"),INDEX(Tvíl.kk!$A$3:$F$1052,MATCH(Skráningarblað!F3,Tvíl.kk!$D$3:$D$1052,0),6),IF(AND(G3="Male",B3="Tvenndarleikur"),INDEX(Tvennd.kk!$A$3:$F$1020,MATCH(Skráningarblað!F3,Tvennd.kk!$D$3:$D$1020,0),6),IF(AND(G3="Female",B3="Einliðaleikur"),INDEX(Einl.kvk!$A$3:$F$1001,MATCH(Skráningarblað!F3,Einl.kvk!$D$3:$D$1001,0),6),IF(AND(G3="Female",B3="Tvíliðaleikur"),INDEX(Tvíl.kvk!$A$3:$F$1002,MATCH(Skráningarblað!F3,Tvíl.kvk!$D$3:$D$1002,0),6),IF(AND(G3="Female",B3="Tvenndarleikur"),INDEX(Tvennd.kvk!$A$3:$F$1006,MATCH(Skráningarblað!F3,Tvennd.kvk!$D$3:$D$1006,0),6),"")))))),0)</f>
        <v/>
      </c>
      <c r="O3" s="13" t="str">
        <f>IFERROR(IF(F3="","",IF(AND(NOT(B3="Einliðaleikur"),D3=""),"Partner Wanted",INDEX(Leikmannaskrá!$A$2:$D$1156,MATCH(D3,Leikmannaskrá!$A$2:$A$1160,0),2))),"")</f>
        <v/>
      </c>
      <c r="P3" s="13" t="str">
        <f>IFERROR(INDEX(Leikmannaskrá!$A$2:$D$1156,MATCH(D3,Leikmannaskrá!$A$2:$A$1160,0),4),"")</f>
        <v/>
      </c>
      <c r="Q3" s="13" t="str">
        <f>IFERROR(IF(AND(P3="Male",B3="Einliðaleikur"),INDEX(Einl.kk!$A$3:$F$1037,MATCH(Skráningarblað!O3,Einl.kk!$D$3:$D$1037,0),2),IF(AND(P3="Male",B3="Tvíliðaleikur"),INDEX(Tvíl.kk!$A$3:$F$1052,MATCH(Skráningarblað!O3,Tvíl.kk!$D$3:$D$1052,0),2),IF(AND(P3="Male",B3="Tvenndarleikur"),INDEX(Tvennd.kk!$A$3:$F$1020,MATCH(Skráningarblað!O3,Tvennd.kk!$D$3:$D$1020,0),2),IF(AND(P3="Female",B3="Einliðaleikur"),INDEX(Einl.kvk!$A$3:$F$1001,MATCH(Skráningarblað!O3,Einl.kvk!$D$3:$D$1001,0),2),IF(AND(P3="Female",B3="Tvíliðaleikur"),INDEX(Tvíl.kvk!$A$3:$F$1002,MATCH(Skráningarblað!O3,Tvíl.kvk!$D$3:$D$1002,0),2),IF(AND(P3="Female",B3="Tvenndarleikur"),INDEX(Tvennd.kvk!$A$3:$F$1006,MATCH(Skráningarblað!O3,Tvennd.kvk!$D$3:$D$1006,0),2),"")))))),"2. Deild")</f>
        <v/>
      </c>
      <c r="R3" s="13" t="str">
        <f t="shared" si="4"/>
        <v/>
      </c>
      <c r="S3" s="13" t="str">
        <f>IFERROR(IF(AND(P3="Male",B3="Einliðaleikur"),INDEX(Einl.kk!$A$3:$F$1037,MATCH(Skráningarblað!O3,Einl.kk!$D$3:$D$1037,0),6),IF(AND(P3="Male",B3="Tvíliðaleikur"),INDEX(Tvíl.kk!$A$3:$F$1052,MATCH(Skráningarblað!O3,Tvíl.kk!$D$3:$D$1052,0),6),IF(AND(P3="Male",B3="Tvenndarleikur"),INDEX(Tvennd.kk!$A$3:$F$1020,MATCH(Skráningarblað!O3,Tvennd.kk!$D$3:$D$1020,0),6),IF(AND(P3="Female",B3="Einliðaleikur"),INDEX(Einl.kvk!$A$3:$F$1001,MATCH(Skráningarblað!O3,Einl.kvk!$D$3:$D$1001,0),6),IF(AND(P3="Female",B3="Tvíliðaleikur"),INDEX(Tvíl.kvk!$A$3:$F$1002,MATCH(Skráningarblað!O3,Tvíl.kvk!$D$3:$D$1002,0),6),IF(AND(P3="Female",B3="Tvenndarleikur"),INDEX(Tvennd.kvk!$A$3:$F$1006,MATCH(Skráningarblað!O3,Tvennd.kvk!$D$3:$D$1006,0),6),"")))))),0)</f>
        <v/>
      </c>
      <c r="T3" s="13" t="str">
        <f>IFERROR(INDEX(Leikmannaskrá!$A$2:$E$597,MATCH(A3,Leikmannaskrá!$A$2:$A$597,0),5),"")</f>
        <v/>
      </c>
      <c r="U3" s="29" t="str">
        <f t="shared" si="5"/>
        <v/>
      </c>
    </row>
    <row r="4" spans="1:21" x14ac:dyDescent="0.35">
      <c r="A4" s="28"/>
      <c r="B4" s="28"/>
      <c r="C4" s="28"/>
      <c r="D4" s="28"/>
      <c r="E4" s="28"/>
      <c r="F4" s="13" t="str">
        <f>IFERROR(INDEX(Leikmannaskrá!$A$2:$D$1156,MATCH(A4,Leikmannaskrá!$A$2:$A$1160,0),2),"")</f>
        <v/>
      </c>
      <c r="G4" s="13" t="str">
        <f>IFERROR(INDEX(Leikmannaskrá!$A$2:$D$1156,MATCH(A4,Leikmannaskrá!$A$2:$A$1160,0),4),"")</f>
        <v/>
      </c>
      <c r="H4" s="13" t="str">
        <f>IFERROR(INDEX(Leikmannaskrá!$A$2:$D$1156,MATCH(A4,Leikmannaskrá!$A$2:$A$1160,0),3),"")</f>
        <v/>
      </c>
      <c r="I4" s="13" t="str">
        <f>IFERROR(IF(AND(G4="Male",B4="Einliðaleikur"),INDEX(Einl.kk!$A$3:$F$1037,MATCH(Skráningarblað!F4,Einl.kk!$D$3:$D$1037,0),2),IF(AND(G4="Male",B4="Tvíliðaleikur"),INDEX(Tvíl.kk!$A$3:$F$1052,MATCH(Skráningarblað!F4,Tvíl.kk!$D$3:$D$1052,0),2),IF(AND(G4="Male",B4="Tvenndarleikur"),INDEX(Tvennd.kk!$A$3:$F$1020,MATCH(Skráningarblað!F4,Tvennd.kk!$D$3:$D$1020,0),2),IF(AND(G4="Female",B4="Einliðaleikur"),INDEX(Einl.kvk!$A$3:$F$1001,MATCH(Skráningarblað!F4,Einl.kvk!$D$3:$D$1001,0),2),IF(AND(G4="Female",B4="Tvíliðaleikur"),INDEX(Tvíl.kvk!$A$3:$F$1002,MATCH(Skráningarblað!F4,Tvíl.kvk!$D$3:$D$1002,0),2),IF(AND(G4="Female",B4="Tvenndarleikur"),INDEX(Tvennd.kvk!$A$3:$F$1006,MATCH(Skráningarblað!F4,Tvennd.kvk!$D$3:$D$1006,0),2),"")))))),"2. Deild")</f>
        <v/>
      </c>
      <c r="J4" s="13" t="str">
        <f t="shared" si="0"/>
        <v/>
      </c>
      <c r="K4" s="13" t="str">
        <f t="shared" si="1"/>
        <v/>
      </c>
      <c r="L4" s="13">
        <f t="shared" si="2"/>
        <v>0</v>
      </c>
      <c r="M4" s="13" t="str">
        <f t="shared" si="3"/>
        <v xml:space="preserve"> -  </v>
      </c>
      <c r="N4" s="13" t="str">
        <f>IFERROR(IF(AND(G4="Male",B4="Einliðaleikur"),INDEX(Einl.kk!$A$3:$F$1037,MATCH(Skráningarblað!F4,Einl.kk!$D$3:$D$1037,0),6),IF(AND(G4="Male",B4="Tvíliðaleikur"),INDEX(Tvíl.kk!$A$3:$F$1052,MATCH(Skráningarblað!F4,Tvíl.kk!$D$3:$D$1052,0),6),IF(AND(G4="Male",B4="Tvenndarleikur"),INDEX(Tvennd.kk!$A$3:$F$1020,MATCH(Skráningarblað!F4,Tvennd.kk!$D$3:$D$1020,0),6),IF(AND(G4="Female",B4="Einliðaleikur"),INDEX(Einl.kvk!$A$3:$F$1001,MATCH(Skráningarblað!F4,Einl.kvk!$D$3:$D$1001,0),6),IF(AND(G4="Female",B4="Tvíliðaleikur"),INDEX(Tvíl.kvk!$A$3:$F$1002,MATCH(Skráningarblað!F4,Tvíl.kvk!$D$3:$D$1002,0),6),IF(AND(G4="Female",B4="Tvenndarleikur"),INDEX(Tvennd.kvk!$A$3:$F$1006,MATCH(Skráningarblað!F4,Tvennd.kvk!$D$3:$D$1006,0),6),"")))))),0)</f>
        <v/>
      </c>
      <c r="O4" s="13" t="str">
        <f>IFERROR(IF(F4="","",IF(AND(NOT(B4="Einliðaleikur"),D4=""),"Partner Wanted",INDEX(Leikmannaskrá!$A$2:$D$1156,MATCH(D4,Leikmannaskrá!$A$2:$A$1160,0),2))),"")</f>
        <v/>
      </c>
      <c r="P4" s="13" t="str">
        <f>IFERROR(INDEX(Leikmannaskrá!$A$2:$D$1156,MATCH(D4,Leikmannaskrá!$A$2:$A$1160,0),4),"")</f>
        <v/>
      </c>
      <c r="Q4" s="13" t="str">
        <f>IFERROR(IF(AND(P4="Male",B4="Einliðaleikur"),INDEX(Einl.kk!$A$3:$F$1037,MATCH(Skráningarblað!O4,Einl.kk!$D$3:$D$1037,0),2),IF(AND(P4="Male",B4="Tvíliðaleikur"),INDEX(Tvíl.kk!$A$3:$F$1052,MATCH(Skráningarblað!O4,Tvíl.kk!$D$3:$D$1052,0),2),IF(AND(P4="Male",B4="Tvenndarleikur"),INDEX(Tvennd.kk!$A$3:$F$1020,MATCH(Skráningarblað!O4,Tvennd.kk!$D$3:$D$1020,0),2),IF(AND(P4="Female",B4="Einliðaleikur"),INDEX(Einl.kvk!$A$3:$F$1001,MATCH(Skráningarblað!O4,Einl.kvk!$D$3:$D$1001,0),2),IF(AND(P4="Female",B4="Tvíliðaleikur"),INDEX(Tvíl.kvk!$A$3:$F$1002,MATCH(Skráningarblað!O4,Tvíl.kvk!$D$3:$D$1002,0),2),IF(AND(P4="Female",B4="Tvenndarleikur"),INDEX(Tvennd.kvk!$A$3:$F$1006,MATCH(Skráningarblað!O4,Tvennd.kvk!$D$3:$D$1006,0),2),"")))))),"2. Deild")</f>
        <v/>
      </c>
      <c r="R4" s="13" t="str">
        <f t="shared" si="4"/>
        <v/>
      </c>
      <c r="S4" s="13" t="str">
        <f>IFERROR(IF(AND(P4="Male",B4="Einliðaleikur"),INDEX(Einl.kk!$A$3:$F$1037,MATCH(Skráningarblað!O4,Einl.kk!$D$3:$D$1037,0),6),IF(AND(P4="Male",B4="Tvíliðaleikur"),INDEX(Tvíl.kk!$A$3:$F$1052,MATCH(Skráningarblað!O4,Tvíl.kk!$D$3:$D$1052,0),6),IF(AND(P4="Male",B4="Tvenndarleikur"),INDEX(Tvennd.kk!$A$3:$F$1020,MATCH(Skráningarblað!O4,Tvennd.kk!$D$3:$D$1020,0),6),IF(AND(P4="Female",B4="Einliðaleikur"),INDEX(Einl.kvk!$A$3:$F$1001,MATCH(Skráningarblað!O4,Einl.kvk!$D$3:$D$1001,0),6),IF(AND(P4="Female",B4="Tvíliðaleikur"),INDEX(Tvíl.kvk!$A$3:$F$1002,MATCH(Skráningarblað!O4,Tvíl.kvk!$D$3:$D$1002,0),6),IF(AND(P4="Female",B4="Tvenndarleikur"),INDEX(Tvennd.kvk!$A$3:$F$1006,MATCH(Skráningarblað!O4,Tvennd.kvk!$D$3:$D$1006,0),6),"")))))),0)</f>
        <v/>
      </c>
      <c r="T4" s="13" t="str">
        <f>IFERROR(INDEX(Leikmannaskrá!$A$2:$E$597,MATCH(A4,Leikmannaskrá!$A$2:$A$597,0),5),"")</f>
        <v/>
      </c>
      <c r="U4" s="29" t="str">
        <f t="shared" si="5"/>
        <v/>
      </c>
    </row>
    <row r="5" spans="1:21" x14ac:dyDescent="0.35">
      <c r="A5" s="28"/>
      <c r="B5" s="28"/>
      <c r="C5" s="28"/>
      <c r="D5" s="28"/>
      <c r="E5" s="28"/>
      <c r="F5" s="13" t="str">
        <f>IFERROR(INDEX(Leikmannaskrá!$A$2:$D$1156,MATCH(A5,Leikmannaskrá!$A$2:$A$1160,0),2),"")</f>
        <v/>
      </c>
      <c r="G5" s="13" t="str">
        <f>IFERROR(INDEX(Leikmannaskrá!$A$2:$D$1156,MATCH(A5,Leikmannaskrá!$A$2:$A$1160,0),4),"")</f>
        <v/>
      </c>
      <c r="H5" s="13" t="str">
        <f>IFERROR(INDEX(Leikmannaskrá!$A$2:$D$1156,MATCH(A5,Leikmannaskrá!$A$2:$A$1160,0),3),"")</f>
        <v/>
      </c>
      <c r="I5" s="13" t="str">
        <f>IFERROR(IF(AND(G5="Male",B5="Einliðaleikur"),INDEX(Einl.kk!$A$3:$F$1037,MATCH(Skráningarblað!F5,Einl.kk!$D$3:$D$1037,0),2),IF(AND(G5="Male",B5="Tvíliðaleikur"),INDEX(Tvíl.kk!$A$3:$F$1052,MATCH(Skráningarblað!F5,Tvíl.kk!$D$3:$D$1052,0),2),IF(AND(G5="Male",B5="Tvenndarleikur"),INDEX(Tvennd.kk!$A$3:$F$1020,MATCH(Skráningarblað!F5,Tvennd.kk!$D$3:$D$1020,0),2),IF(AND(G5="Female",B5="Einliðaleikur"),INDEX(Einl.kvk!$A$3:$F$1001,MATCH(Skráningarblað!F5,Einl.kvk!$D$3:$D$1001,0),2),IF(AND(G5="Female",B5="Tvíliðaleikur"),INDEX(Tvíl.kvk!$A$3:$F$1002,MATCH(Skráningarblað!F5,Tvíl.kvk!$D$3:$D$1002,0),2),IF(AND(G5="Female",B5="Tvenndarleikur"),INDEX(Tvennd.kvk!$A$3:$F$1006,MATCH(Skráningarblað!F5,Tvennd.kvk!$D$3:$D$1006,0),2),"")))))),"2. Deild")</f>
        <v/>
      </c>
      <c r="J5" s="13" t="str">
        <f t="shared" si="0"/>
        <v/>
      </c>
      <c r="K5" s="13" t="str">
        <f t="shared" si="1"/>
        <v/>
      </c>
      <c r="L5" s="13">
        <f t="shared" si="2"/>
        <v>0</v>
      </c>
      <c r="M5" s="13" t="str">
        <f t="shared" si="3"/>
        <v xml:space="preserve"> -  </v>
      </c>
      <c r="N5" s="13" t="str">
        <f>IFERROR(IF(AND(G5="Male",B5="Einliðaleikur"),INDEX(Einl.kk!$A$3:$F$1037,MATCH(Skráningarblað!F5,Einl.kk!$D$3:$D$1037,0),6),IF(AND(G5="Male",B5="Tvíliðaleikur"),INDEX(Tvíl.kk!$A$3:$F$1052,MATCH(Skráningarblað!F5,Tvíl.kk!$D$3:$D$1052,0),6),IF(AND(G5="Male",B5="Tvenndarleikur"),INDEX(Tvennd.kk!$A$3:$F$1020,MATCH(Skráningarblað!F5,Tvennd.kk!$D$3:$D$1020,0),6),IF(AND(G5="Female",B5="Einliðaleikur"),INDEX(Einl.kvk!$A$3:$F$1001,MATCH(Skráningarblað!F5,Einl.kvk!$D$3:$D$1001,0),6),IF(AND(G5="Female",B5="Tvíliðaleikur"),INDEX(Tvíl.kvk!$A$3:$F$1002,MATCH(Skráningarblað!F5,Tvíl.kvk!$D$3:$D$1002,0),6),IF(AND(G5="Female",B5="Tvenndarleikur"),INDEX(Tvennd.kvk!$A$3:$F$1006,MATCH(Skráningarblað!F5,Tvennd.kvk!$D$3:$D$1006,0),6),"")))))),0)</f>
        <v/>
      </c>
      <c r="O5" s="13" t="str">
        <f>IFERROR(IF(F5="","",IF(AND(NOT(B5="Einliðaleikur"),D5=""),"Partner Wanted",INDEX(Leikmannaskrá!$A$2:$D$1156,MATCH(D5,Leikmannaskrá!$A$2:$A$1160,0),2))),"")</f>
        <v/>
      </c>
      <c r="P5" s="13" t="str">
        <f>IFERROR(INDEX(Leikmannaskrá!$A$2:$D$1156,MATCH(D5,Leikmannaskrá!$A$2:$A$1160,0),4),"")</f>
        <v/>
      </c>
      <c r="Q5" s="13" t="str">
        <f>IFERROR(IF(AND(P5="Male",B5="Einliðaleikur"),INDEX(Einl.kk!$A$3:$F$1037,MATCH(Skráningarblað!O5,Einl.kk!$D$3:$D$1037,0),2),IF(AND(P5="Male",B5="Tvíliðaleikur"),INDEX(Tvíl.kk!$A$3:$F$1052,MATCH(Skráningarblað!O5,Tvíl.kk!$D$3:$D$1052,0),2),IF(AND(P5="Male",B5="Tvenndarleikur"),INDEX(Tvennd.kk!$A$3:$F$1020,MATCH(Skráningarblað!O5,Tvennd.kk!$D$3:$D$1020,0),2),IF(AND(P5="Female",B5="Einliðaleikur"),INDEX(Einl.kvk!$A$3:$F$1001,MATCH(Skráningarblað!O5,Einl.kvk!$D$3:$D$1001,0),2),IF(AND(P5="Female",B5="Tvíliðaleikur"),INDEX(Tvíl.kvk!$A$3:$F$1002,MATCH(Skráningarblað!O5,Tvíl.kvk!$D$3:$D$1002,0),2),IF(AND(P5="Female",B5="Tvenndarleikur"),INDEX(Tvennd.kvk!$A$3:$F$1006,MATCH(Skráningarblað!O5,Tvennd.kvk!$D$3:$D$1006,0),2),"")))))),"2. Deild")</f>
        <v/>
      </c>
      <c r="R5" s="13" t="str">
        <f t="shared" si="4"/>
        <v/>
      </c>
      <c r="S5" s="13" t="str">
        <f>IFERROR(IF(AND(P5="Male",B5="Einliðaleikur"),INDEX(Einl.kk!$A$3:$F$1037,MATCH(Skráningarblað!O5,Einl.kk!$D$3:$D$1037,0),6),IF(AND(P5="Male",B5="Tvíliðaleikur"),INDEX(Tvíl.kk!$A$3:$F$1052,MATCH(Skráningarblað!O5,Tvíl.kk!$D$3:$D$1052,0),6),IF(AND(P5="Male",B5="Tvenndarleikur"),INDEX(Tvennd.kk!$A$3:$F$1020,MATCH(Skráningarblað!O5,Tvennd.kk!$D$3:$D$1020,0),6),IF(AND(P5="Female",B5="Einliðaleikur"),INDEX(Einl.kvk!$A$3:$F$1001,MATCH(Skráningarblað!O5,Einl.kvk!$D$3:$D$1001,0),6),IF(AND(P5="Female",B5="Tvíliðaleikur"),INDEX(Tvíl.kvk!$A$3:$F$1002,MATCH(Skráningarblað!O5,Tvíl.kvk!$D$3:$D$1002,0),6),IF(AND(P5="Female",B5="Tvenndarleikur"),INDEX(Tvennd.kvk!$A$3:$F$1006,MATCH(Skráningarblað!O5,Tvennd.kvk!$D$3:$D$1006,0),6),"")))))),0)</f>
        <v/>
      </c>
      <c r="T5" s="13" t="str">
        <f>IFERROR(INDEX(Leikmannaskrá!$A$2:$E$597,MATCH(A5,Leikmannaskrá!$A$2:$A$597,0),5),"")</f>
        <v/>
      </c>
      <c r="U5" s="29" t="str">
        <f t="shared" si="5"/>
        <v/>
      </c>
    </row>
    <row r="6" spans="1:21" x14ac:dyDescent="0.35">
      <c r="A6" s="28"/>
      <c r="B6" s="28"/>
      <c r="C6" s="28"/>
      <c r="D6" s="28"/>
      <c r="E6" s="28"/>
      <c r="F6" s="13" t="str">
        <f>IFERROR(INDEX(Leikmannaskrá!$A$2:$D$1156,MATCH(A6,Leikmannaskrá!$A$2:$A$1160,0),2),"")</f>
        <v/>
      </c>
      <c r="G6" s="13" t="str">
        <f>IFERROR(INDEX(Leikmannaskrá!$A$2:$D$1156,MATCH(A6,Leikmannaskrá!$A$2:$A$1160,0),4),"")</f>
        <v/>
      </c>
      <c r="H6" s="13" t="str">
        <f>IFERROR(INDEX(Leikmannaskrá!$A$2:$D$1156,MATCH(A6,Leikmannaskrá!$A$2:$A$1160,0),3),"")</f>
        <v/>
      </c>
      <c r="I6" s="13" t="str">
        <f>IFERROR(IF(AND(G6="Male",B6="Einliðaleikur"),INDEX(Einl.kk!$A$3:$F$1037,MATCH(Skráningarblað!F6,Einl.kk!$D$3:$D$1037,0),2),IF(AND(G6="Male",B6="Tvíliðaleikur"),INDEX(Tvíl.kk!$A$3:$F$1052,MATCH(Skráningarblað!F6,Tvíl.kk!$D$3:$D$1052,0),2),IF(AND(G6="Male",B6="Tvenndarleikur"),INDEX(Tvennd.kk!$A$3:$F$1020,MATCH(Skráningarblað!F6,Tvennd.kk!$D$3:$D$1020,0),2),IF(AND(G6="Female",B6="Einliðaleikur"),INDEX(Einl.kvk!$A$3:$F$1001,MATCH(Skráningarblað!F6,Einl.kvk!$D$3:$D$1001,0),2),IF(AND(G6="Female",B6="Tvíliðaleikur"),INDEX(Tvíl.kvk!$A$3:$F$1002,MATCH(Skráningarblað!F6,Tvíl.kvk!$D$3:$D$1002,0),2),IF(AND(G6="Female",B6="Tvenndarleikur"),INDEX(Tvennd.kvk!$A$3:$F$1006,MATCH(Skráningarblað!F6,Tvennd.kvk!$D$3:$D$1006,0),2),"")))))),"2. Deild")</f>
        <v/>
      </c>
      <c r="J6" s="13" t="str">
        <f t="shared" si="0"/>
        <v/>
      </c>
      <c r="K6" s="13" t="str">
        <f t="shared" si="1"/>
        <v/>
      </c>
      <c r="L6" s="13">
        <f t="shared" si="2"/>
        <v>0</v>
      </c>
      <c r="M6" s="13" t="str">
        <f t="shared" si="3"/>
        <v xml:space="preserve"> -  </v>
      </c>
      <c r="N6" s="13" t="str">
        <f>IFERROR(IF(AND(G6="Male",B6="Einliðaleikur"),INDEX(Einl.kk!$A$3:$F$1037,MATCH(Skráningarblað!F6,Einl.kk!$D$3:$D$1037,0),6),IF(AND(G6="Male",B6="Tvíliðaleikur"),INDEX(Tvíl.kk!$A$3:$F$1052,MATCH(Skráningarblað!F6,Tvíl.kk!$D$3:$D$1052,0),6),IF(AND(G6="Male",B6="Tvenndarleikur"),INDEX(Tvennd.kk!$A$3:$F$1020,MATCH(Skráningarblað!F6,Tvennd.kk!$D$3:$D$1020,0),6),IF(AND(G6="Female",B6="Einliðaleikur"),INDEX(Einl.kvk!$A$3:$F$1001,MATCH(Skráningarblað!F6,Einl.kvk!$D$3:$D$1001,0),6),IF(AND(G6="Female",B6="Tvíliðaleikur"),INDEX(Tvíl.kvk!$A$3:$F$1002,MATCH(Skráningarblað!F6,Tvíl.kvk!$D$3:$D$1002,0),6),IF(AND(G6="Female",B6="Tvenndarleikur"),INDEX(Tvennd.kvk!$A$3:$F$1006,MATCH(Skráningarblað!F6,Tvennd.kvk!$D$3:$D$1006,0),6),"")))))),0)</f>
        <v/>
      </c>
      <c r="O6" s="13" t="str">
        <f>IFERROR(IF(F6="","",IF(AND(NOT(B6="Einliðaleikur"),D6=""),"Partner Wanted",INDEX(Leikmannaskrá!$A$2:$D$1156,MATCH(D6,Leikmannaskrá!$A$2:$A$1160,0),2))),"")</f>
        <v/>
      </c>
      <c r="P6" s="13" t="str">
        <f>IFERROR(INDEX(Leikmannaskrá!$A$2:$D$1156,MATCH(D6,Leikmannaskrá!$A$2:$A$1160,0),4),"")</f>
        <v/>
      </c>
      <c r="Q6" s="13" t="str">
        <f>IFERROR(IF(AND(P6="Male",B6="Einliðaleikur"),INDEX(Einl.kk!$A$3:$F$1037,MATCH(Skráningarblað!O6,Einl.kk!$D$3:$D$1037,0),2),IF(AND(P6="Male",B6="Tvíliðaleikur"),INDEX(Tvíl.kk!$A$3:$F$1052,MATCH(Skráningarblað!O6,Tvíl.kk!$D$3:$D$1052,0),2),IF(AND(P6="Male",B6="Tvenndarleikur"),INDEX(Tvennd.kk!$A$3:$F$1020,MATCH(Skráningarblað!O6,Tvennd.kk!$D$3:$D$1020,0),2),IF(AND(P6="Female",B6="Einliðaleikur"),INDEX(Einl.kvk!$A$3:$F$1001,MATCH(Skráningarblað!O6,Einl.kvk!$D$3:$D$1001,0),2),IF(AND(P6="Female",B6="Tvíliðaleikur"),INDEX(Tvíl.kvk!$A$3:$F$1002,MATCH(Skráningarblað!O6,Tvíl.kvk!$D$3:$D$1002,0),2),IF(AND(P6="Female",B6="Tvenndarleikur"),INDEX(Tvennd.kvk!$A$3:$F$1006,MATCH(Skráningarblað!O6,Tvennd.kvk!$D$3:$D$1006,0),2),"")))))),"2. Deild")</f>
        <v/>
      </c>
      <c r="R6" s="13" t="str">
        <f t="shared" si="4"/>
        <v/>
      </c>
      <c r="S6" s="13" t="str">
        <f>IFERROR(IF(AND(P6="Male",B6="Einliðaleikur"),INDEX(Einl.kk!$A$3:$F$1037,MATCH(Skráningarblað!O6,Einl.kk!$D$3:$D$1037,0),6),IF(AND(P6="Male",B6="Tvíliðaleikur"),INDEX(Tvíl.kk!$A$3:$F$1052,MATCH(Skráningarblað!O6,Tvíl.kk!$D$3:$D$1052,0),6),IF(AND(P6="Male",B6="Tvenndarleikur"),INDEX(Tvennd.kk!$A$3:$F$1020,MATCH(Skráningarblað!O6,Tvennd.kk!$D$3:$D$1020,0),6),IF(AND(P6="Female",B6="Einliðaleikur"),INDEX(Einl.kvk!$A$3:$F$1001,MATCH(Skráningarblað!O6,Einl.kvk!$D$3:$D$1001,0),6),IF(AND(P6="Female",B6="Tvíliðaleikur"),INDEX(Tvíl.kvk!$A$3:$F$1002,MATCH(Skráningarblað!O6,Tvíl.kvk!$D$3:$D$1002,0),6),IF(AND(P6="Female",B6="Tvenndarleikur"),INDEX(Tvennd.kvk!$A$3:$F$1006,MATCH(Skráningarblað!O6,Tvennd.kvk!$D$3:$D$1006,0),6),"")))))),0)</f>
        <v/>
      </c>
      <c r="T6" s="13" t="str">
        <f>IFERROR(INDEX(Leikmannaskrá!$A$2:$E$597,MATCH(A6,Leikmannaskrá!$A$2:$A$597,0),5),"")</f>
        <v/>
      </c>
      <c r="U6" s="29" t="str">
        <f t="shared" si="5"/>
        <v/>
      </c>
    </row>
    <row r="7" spans="1:21" x14ac:dyDescent="0.35">
      <c r="A7" s="28"/>
      <c r="B7" s="28"/>
      <c r="C7" s="28"/>
      <c r="D7" s="28"/>
      <c r="E7" s="28"/>
      <c r="F7" s="13" t="str">
        <f>IFERROR(INDEX(Leikmannaskrá!$A$2:$D$1156,MATCH(A7,Leikmannaskrá!$A$2:$A$1160,0),2),"")</f>
        <v/>
      </c>
      <c r="G7" s="13" t="str">
        <f>IFERROR(INDEX(Leikmannaskrá!$A$2:$D$1156,MATCH(A7,Leikmannaskrá!$A$2:$A$1160,0),4),"")</f>
        <v/>
      </c>
      <c r="H7" s="13" t="str">
        <f>IFERROR(INDEX(Leikmannaskrá!$A$2:$D$1156,MATCH(A7,Leikmannaskrá!$A$2:$A$1160,0),3),"")</f>
        <v/>
      </c>
      <c r="I7" s="13" t="str">
        <f>IFERROR(IF(AND(G7="Male",B7="Einliðaleikur"),INDEX(Einl.kk!$A$3:$F$1037,MATCH(Skráningarblað!F7,Einl.kk!$D$3:$D$1037,0),2),IF(AND(G7="Male",B7="Tvíliðaleikur"),INDEX(Tvíl.kk!$A$3:$F$1052,MATCH(Skráningarblað!F7,Tvíl.kk!$D$3:$D$1052,0),2),IF(AND(G7="Male",B7="Tvenndarleikur"),INDEX(Tvennd.kk!$A$3:$F$1020,MATCH(Skráningarblað!F7,Tvennd.kk!$D$3:$D$1020,0),2),IF(AND(G7="Female",B7="Einliðaleikur"),INDEX(Einl.kvk!$A$3:$F$1001,MATCH(Skráningarblað!F7,Einl.kvk!$D$3:$D$1001,0),2),IF(AND(G7="Female",B7="Tvíliðaleikur"),INDEX(Tvíl.kvk!$A$3:$F$1002,MATCH(Skráningarblað!F7,Tvíl.kvk!$D$3:$D$1002,0),2),IF(AND(G7="Female",B7="Tvenndarleikur"),INDEX(Tvennd.kvk!$A$3:$F$1006,MATCH(Skráningarblað!F7,Tvennd.kvk!$D$3:$D$1006,0),2),"")))))),"2. Deild")</f>
        <v/>
      </c>
      <c r="J7" s="13" t="str">
        <f t="shared" si="0"/>
        <v/>
      </c>
      <c r="K7" s="13" t="str">
        <f t="shared" si="1"/>
        <v/>
      </c>
      <c r="L7" s="13">
        <f t="shared" si="2"/>
        <v>0</v>
      </c>
      <c r="M7" s="13" t="str">
        <f t="shared" si="3"/>
        <v xml:space="preserve"> -  </v>
      </c>
      <c r="N7" s="13" t="str">
        <f>IFERROR(IF(AND(G7="Male",B7="Einliðaleikur"),INDEX(Einl.kk!$A$3:$F$1037,MATCH(Skráningarblað!F7,Einl.kk!$D$3:$D$1037,0),6),IF(AND(G7="Male",B7="Tvíliðaleikur"),INDEX(Tvíl.kk!$A$3:$F$1052,MATCH(Skráningarblað!F7,Tvíl.kk!$D$3:$D$1052,0),6),IF(AND(G7="Male",B7="Tvenndarleikur"),INDEX(Tvennd.kk!$A$3:$F$1020,MATCH(Skráningarblað!F7,Tvennd.kk!$D$3:$D$1020,0),6),IF(AND(G7="Female",B7="Einliðaleikur"),INDEX(Einl.kvk!$A$3:$F$1001,MATCH(Skráningarblað!F7,Einl.kvk!$D$3:$D$1001,0),6),IF(AND(G7="Female",B7="Tvíliðaleikur"),INDEX(Tvíl.kvk!$A$3:$F$1002,MATCH(Skráningarblað!F7,Tvíl.kvk!$D$3:$D$1002,0),6),IF(AND(G7="Female",B7="Tvenndarleikur"),INDEX(Tvennd.kvk!$A$3:$F$1006,MATCH(Skráningarblað!F7,Tvennd.kvk!$D$3:$D$1006,0),6),"")))))),0)</f>
        <v/>
      </c>
      <c r="O7" s="13" t="str">
        <f>IFERROR(IF(F7="","",IF(AND(NOT(B7="Einliðaleikur"),D7=""),"Partner Wanted",INDEX(Leikmannaskrá!$A$2:$D$1156,MATCH(D7,Leikmannaskrá!$A$2:$A$1160,0),2))),"")</f>
        <v/>
      </c>
      <c r="P7" s="13" t="str">
        <f>IFERROR(INDEX(Leikmannaskrá!$A$2:$D$1156,MATCH(D7,Leikmannaskrá!$A$2:$A$1160,0),4),"")</f>
        <v/>
      </c>
      <c r="Q7" s="13" t="str">
        <f>IFERROR(IF(AND(P7="Male",B7="Einliðaleikur"),INDEX(Einl.kk!$A$3:$F$1037,MATCH(Skráningarblað!O7,Einl.kk!$D$3:$D$1037,0),2),IF(AND(P7="Male",B7="Tvíliðaleikur"),INDEX(Tvíl.kk!$A$3:$F$1052,MATCH(Skráningarblað!O7,Tvíl.kk!$D$3:$D$1052,0),2),IF(AND(P7="Male",B7="Tvenndarleikur"),INDEX(Tvennd.kk!$A$3:$F$1020,MATCH(Skráningarblað!O7,Tvennd.kk!$D$3:$D$1020,0),2),IF(AND(P7="Female",B7="Einliðaleikur"),INDEX(Einl.kvk!$A$3:$F$1001,MATCH(Skráningarblað!O7,Einl.kvk!$D$3:$D$1001,0),2),IF(AND(P7="Female",B7="Tvíliðaleikur"),INDEX(Tvíl.kvk!$A$3:$F$1002,MATCH(Skráningarblað!O7,Tvíl.kvk!$D$3:$D$1002,0),2),IF(AND(P7="Female",B7="Tvenndarleikur"),INDEX(Tvennd.kvk!$A$3:$F$1006,MATCH(Skráningarblað!O7,Tvennd.kvk!$D$3:$D$1006,0),2),"")))))),"2. Deild")</f>
        <v/>
      </c>
      <c r="R7" s="13" t="str">
        <f t="shared" si="4"/>
        <v/>
      </c>
      <c r="S7" s="13" t="str">
        <f>IFERROR(IF(AND(P7="Male",B7="Einliðaleikur"),INDEX(Einl.kk!$A$3:$F$1037,MATCH(Skráningarblað!O7,Einl.kk!$D$3:$D$1037,0),6),IF(AND(P7="Male",B7="Tvíliðaleikur"),INDEX(Tvíl.kk!$A$3:$F$1052,MATCH(Skráningarblað!O7,Tvíl.kk!$D$3:$D$1052,0),6),IF(AND(P7="Male",B7="Tvenndarleikur"),INDEX(Tvennd.kk!$A$3:$F$1020,MATCH(Skráningarblað!O7,Tvennd.kk!$D$3:$D$1020,0),6),IF(AND(P7="Female",B7="Einliðaleikur"),INDEX(Einl.kvk!$A$3:$F$1001,MATCH(Skráningarblað!O7,Einl.kvk!$D$3:$D$1001,0),6),IF(AND(P7="Female",B7="Tvíliðaleikur"),INDEX(Tvíl.kvk!$A$3:$F$1002,MATCH(Skráningarblað!O7,Tvíl.kvk!$D$3:$D$1002,0),6),IF(AND(P7="Female",B7="Tvenndarleikur"),INDEX(Tvennd.kvk!$A$3:$F$1006,MATCH(Skráningarblað!O7,Tvennd.kvk!$D$3:$D$1006,0),6),"")))))),0)</f>
        <v/>
      </c>
      <c r="T7" s="13" t="str">
        <f>IFERROR(INDEX(Leikmannaskrá!$A$2:$E$597,MATCH(A7,Leikmannaskrá!$A$2:$A$597,0),5),"")</f>
        <v/>
      </c>
      <c r="U7" s="29" t="str">
        <f t="shared" si="5"/>
        <v/>
      </c>
    </row>
    <row r="8" spans="1:21" x14ac:dyDescent="0.35">
      <c r="A8" s="28"/>
      <c r="B8" s="28"/>
      <c r="C8" s="28"/>
      <c r="D8" s="28"/>
      <c r="E8" s="28"/>
      <c r="F8" s="13" t="str">
        <f>IFERROR(INDEX(Leikmannaskrá!$A$2:$D$1156,MATCH(A8,Leikmannaskrá!$A$2:$A$1160,0),2),"")</f>
        <v/>
      </c>
      <c r="G8" s="13" t="str">
        <f>IFERROR(INDEX(Leikmannaskrá!$A$2:$D$1156,MATCH(A8,Leikmannaskrá!$A$2:$A$1160,0),4),"")</f>
        <v/>
      </c>
      <c r="H8" s="13" t="str">
        <f>IFERROR(INDEX(Leikmannaskrá!$A$2:$D$1156,MATCH(A8,Leikmannaskrá!$A$2:$A$1160,0),3),"")</f>
        <v/>
      </c>
      <c r="I8" s="13" t="str">
        <f>IFERROR(IF(AND(G8="Male",B8="Einliðaleikur"),INDEX(Einl.kk!$A$3:$F$1037,MATCH(Skráningarblað!F8,Einl.kk!$D$3:$D$1037,0),2),IF(AND(G8="Male",B8="Tvíliðaleikur"),INDEX(Tvíl.kk!$A$3:$F$1052,MATCH(Skráningarblað!F8,Tvíl.kk!$D$3:$D$1052,0),2),IF(AND(G8="Male",B8="Tvenndarleikur"),INDEX(Tvennd.kk!$A$3:$F$1020,MATCH(Skráningarblað!F8,Tvennd.kk!$D$3:$D$1020,0),2),IF(AND(G8="Female",B8="Einliðaleikur"),INDEX(Einl.kvk!$A$3:$F$1001,MATCH(Skráningarblað!F8,Einl.kvk!$D$3:$D$1001,0),2),IF(AND(G8="Female",B8="Tvíliðaleikur"),INDEX(Tvíl.kvk!$A$3:$F$1002,MATCH(Skráningarblað!F8,Tvíl.kvk!$D$3:$D$1002,0),2),IF(AND(G8="Female",B8="Tvenndarleikur"),INDEX(Tvennd.kvk!$A$3:$F$1006,MATCH(Skráningarblað!F8,Tvennd.kvk!$D$3:$D$1006,0),2),"")))))),"2. Deild")</f>
        <v/>
      </c>
      <c r="J8" s="13" t="str">
        <f t="shared" si="0"/>
        <v/>
      </c>
      <c r="K8" s="13" t="str">
        <f t="shared" si="1"/>
        <v/>
      </c>
      <c r="L8" s="13">
        <f t="shared" si="2"/>
        <v>0</v>
      </c>
      <c r="M8" s="13" t="str">
        <f t="shared" si="3"/>
        <v xml:space="preserve"> -  </v>
      </c>
      <c r="N8" s="13" t="str">
        <f>IFERROR(IF(AND(G8="Male",B8="Einliðaleikur"),INDEX(Einl.kk!$A$3:$F$1037,MATCH(Skráningarblað!F8,Einl.kk!$D$3:$D$1037,0),6),IF(AND(G8="Male",B8="Tvíliðaleikur"),INDEX(Tvíl.kk!$A$3:$F$1052,MATCH(Skráningarblað!F8,Tvíl.kk!$D$3:$D$1052,0),6),IF(AND(G8="Male",B8="Tvenndarleikur"),INDEX(Tvennd.kk!$A$3:$F$1020,MATCH(Skráningarblað!F8,Tvennd.kk!$D$3:$D$1020,0),6),IF(AND(G8="Female",B8="Einliðaleikur"),INDEX(Einl.kvk!$A$3:$F$1001,MATCH(Skráningarblað!F8,Einl.kvk!$D$3:$D$1001,0),6),IF(AND(G8="Female",B8="Tvíliðaleikur"),INDEX(Tvíl.kvk!$A$3:$F$1002,MATCH(Skráningarblað!F8,Tvíl.kvk!$D$3:$D$1002,0),6),IF(AND(G8="Female",B8="Tvenndarleikur"),INDEX(Tvennd.kvk!$A$3:$F$1006,MATCH(Skráningarblað!F8,Tvennd.kvk!$D$3:$D$1006,0),6),"")))))),0)</f>
        <v/>
      </c>
      <c r="O8" s="13" t="str">
        <f>IFERROR(IF(F8="","",IF(AND(NOT(B8="Einliðaleikur"),D8=""),"Partner Wanted",INDEX(Leikmannaskrá!$A$2:$D$1156,MATCH(D8,Leikmannaskrá!$A$2:$A$1160,0),2))),"")</f>
        <v/>
      </c>
      <c r="P8" s="13" t="str">
        <f>IFERROR(INDEX(Leikmannaskrá!$A$2:$D$1156,MATCH(D8,Leikmannaskrá!$A$2:$A$1160,0),4),"")</f>
        <v/>
      </c>
      <c r="Q8" s="13" t="str">
        <f>IFERROR(IF(AND(P8="Male",B8="Einliðaleikur"),INDEX(Einl.kk!$A$3:$F$1037,MATCH(Skráningarblað!O8,Einl.kk!$D$3:$D$1037,0),2),IF(AND(P8="Male",B8="Tvíliðaleikur"),INDEX(Tvíl.kk!$A$3:$F$1052,MATCH(Skráningarblað!O8,Tvíl.kk!$D$3:$D$1052,0),2),IF(AND(P8="Male",B8="Tvenndarleikur"),INDEX(Tvennd.kk!$A$3:$F$1020,MATCH(Skráningarblað!O8,Tvennd.kk!$D$3:$D$1020,0),2),IF(AND(P8="Female",B8="Einliðaleikur"),INDEX(Einl.kvk!$A$3:$F$1001,MATCH(Skráningarblað!O8,Einl.kvk!$D$3:$D$1001,0),2),IF(AND(P8="Female",B8="Tvíliðaleikur"),INDEX(Tvíl.kvk!$A$3:$F$1002,MATCH(Skráningarblað!O8,Tvíl.kvk!$D$3:$D$1002,0),2),IF(AND(P8="Female",B8="Tvenndarleikur"),INDEX(Tvennd.kvk!$A$3:$F$1006,MATCH(Skráningarblað!O8,Tvennd.kvk!$D$3:$D$1006,0),2),"")))))),"2. Deild")</f>
        <v/>
      </c>
      <c r="R8" s="13" t="str">
        <f t="shared" si="4"/>
        <v/>
      </c>
      <c r="S8" s="13" t="str">
        <f>IFERROR(IF(AND(P8="Male",B8="Einliðaleikur"),INDEX(Einl.kk!$A$3:$F$1037,MATCH(Skráningarblað!O8,Einl.kk!$D$3:$D$1037,0),6),IF(AND(P8="Male",B8="Tvíliðaleikur"),INDEX(Tvíl.kk!$A$3:$F$1052,MATCH(Skráningarblað!O8,Tvíl.kk!$D$3:$D$1052,0),6),IF(AND(P8="Male",B8="Tvenndarleikur"),INDEX(Tvennd.kk!$A$3:$F$1020,MATCH(Skráningarblað!O8,Tvennd.kk!$D$3:$D$1020,0),6),IF(AND(P8="Female",B8="Einliðaleikur"),INDEX(Einl.kvk!$A$3:$F$1001,MATCH(Skráningarblað!O8,Einl.kvk!$D$3:$D$1001,0),6),IF(AND(P8="Female",B8="Tvíliðaleikur"),INDEX(Tvíl.kvk!$A$3:$F$1002,MATCH(Skráningarblað!O8,Tvíl.kvk!$D$3:$D$1002,0),6),IF(AND(P8="Female",B8="Tvenndarleikur"),INDEX(Tvennd.kvk!$A$3:$F$1006,MATCH(Skráningarblað!O8,Tvennd.kvk!$D$3:$D$1006,0),6),"")))))),0)</f>
        <v/>
      </c>
      <c r="T8" s="13" t="str">
        <f>IFERROR(INDEX(Leikmannaskrá!$A$2:$E$597,MATCH(A8,Leikmannaskrá!$A$2:$A$597,0),5),"")</f>
        <v/>
      </c>
      <c r="U8" s="29" t="str">
        <f t="shared" si="5"/>
        <v/>
      </c>
    </row>
    <row r="9" spans="1:21" x14ac:dyDescent="0.35">
      <c r="A9" s="28"/>
      <c r="B9" s="28"/>
      <c r="C9" s="28"/>
      <c r="D9" s="28"/>
      <c r="E9" s="28"/>
      <c r="F9" s="13" t="str">
        <f>IFERROR(INDEX(Leikmannaskrá!$A$2:$D$1156,MATCH(A9,Leikmannaskrá!$A$2:$A$1160,0),2),"")</f>
        <v/>
      </c>
      <c r="G9" s="13" t="str">
        <f>IFERROR(INDEX(Leikmannaskrá!$A$2:$D$1156,MATCH(A9,Leikmannaskrá!$A$2:$A$1160,0),4),"")</f>
        <v/>
      </c>
      <c r="H9" s="13" t="str">
        <f>IFERROR(INDEX(Leikmannaskrá!$A$2:$D$1156,MATCH(A9,Leikmannaskrá!$A$2:$A$1160,0),3),"")</f>
        <v/>
      </c>
      <c r="I9" s="13" t="str">
        <f>IFERROR(IF(AND(G9="Male",B9="Einliðaleikur"),INDEX(Einl.kk!$A$3:$F$1037,MATCH(Skráningarblað!F9,Einl.kk!$D$3:$D$1037,0),2),IF(AND(G9="Male",B9="Tvíliðaleikur"),INDEX(Tvíl.kk!$A$3:$F$1052,MATCH(Skráningarblað!F9,Tvíl.kk!$D$3:$D$1052,0),2),IF(AND(G9="Male",B9="Tvenndarleikur"),INDEX(Tvennd.kk!$A$3:$F$1020,MATCH(Skráningarblað!F9,Tvennd.kk!$D$3:$D$1020,0),2),IF(AND(G9="Female",B9="Einliðaleikur"),INDEX(Einl.kvk!$A$3:$F$1001,MATCH(Skráningarblað!F9,Einl.kvk!$D$3:$D$1001,0),2),IF(AND(G9="Female",B9="Tvíliðaleikur"),INDEX(Tvíl.kvk!$A$3:$F$1002,MATCH(Skráningarblað!F9,Tvíl.kvk!$D$3:$D$1002,0),2),IF(AND(G9="Female",B9="Tvenndarleikur"),INDEX(Tvennd.kvk!$A$3:$F$1006,MATCH(Skráningarblað!F9,Tvennd.kvk!$D$3:$D$1006,0),2),"")))))),"2. Deild")</f>
        <v/>
      </c>
      <c r="J9" s="13" t="str">
        <f t="shared" si="0"/>
        <v/>
      </c>
      <c r="K9" s="13" t="str">
        <f t="shared" si="1"/>
        <v/>
      </c>
      <c r="L9" s="13">
        <f t="shared" si="2"/>
        <v>0</v>
      </c>
      <c r="M9" s="13" t="str">
        <f t="shared" si="3"/>
        <v xml:space="preserve"> -  </v>
      </c>
      <c r="N9" s="13" t="str">
        <f>IFERROR(IF(AND(G9="Male",B9="Einliðaleikur"),INDEX(Einl.kk!$A$3:$F$1037,MATCH(Skráningarblað!F9,Einl.kk!$D$3:$D$1037,0),6),IF(AND(G9="Male",B9="Tvíliðaleikur"),INDEX(Tvíl.kk!$A$3:$F$1052,MATCH(Skráningarblað!F9,Tvíl.kk!$D$3:$D$1052,0),6),IF(AND(G9="Male",B9="Tvenndarleikur"),INDEX(Tvennd.kk!$A$3:$F$1020,MATCH(Skráningarblað!F9,Tvennd.kk!$D$3:$D$1020,0),6),IF(AND(G9="Female",B9="Einliðaleikur"),INDEX(Einl.kvk!$A$3:$F$1001,MATCH(Skráningarblað!F9,Einl.kvk!$D$3:$D$1001,0),6),IF(AND(G9="Female",B9="Tvíliðaleikur"),INDEX(Tvíl.kvk!$A$3:$F$1002,MATCH(Skráningarblað!F9,Tvíl.kvk!$D$3:$D$1002,0),6),IF(AND(G9="Female",B9="Tvenndarleikur"),INDEX(Tvennd.kvk!$A$3:$F$1006,MATCH(Skráningarblað!F9,Tvennd.kvk!$D$3:$D$1006,0),6),"")))))),0)</f>
        <v/>
      </c>
      <c r="O9" s="13" t="str">
        <f>IFERROR(IF(F9="","",IF(AND(NOT(B9="Einliðaleikur"),D9=""),"Partner Wanted",INDEX(Leikmannaskrá!$A$2:$D$1156,MATCH(D9,Leikmannaskrá!$A$2:$A$1160,0),2))),"")</f>
        <v/>
      </c>
      <c r="P9" s="13" t="str">
        <f>IFERROR(INDEX(Leikmannaskrá!$A$2:$D$1156,MATCH(D9,Leikmannaskrá!$A$2:$A$1160,0),4),"")</f>
        <v/>
      </c>
      <c r="Q9" s="13" t="str">
        <f>IFERROR(IF(AND(P9="Male",B9="Einliðaleikur"),INDEX(Einl.kk!$A$3:$F$1037,MATCH(Skráningarblað!O9,Einl.kk!$D$3:$D$1037,0),2),IF(AND(P9="Male",B9="Tvíliðaleikur"),INDEX(Tvíl.kk!$A$3:$F$1052,MATCH(Skráningarblað!O9,Tvíl.kk!$D$3:$D$1052,0),2),IF(AND(P9="Male",B9="Tvenndarleikur"),INDEX(Tvennd.kk!$A$3:$F$1020,MATCH(Skráningarblað!O9,Tvennd.kk!$D$3:$D$1020,0),2),IF(AND(P9="Female",B9="Einliðaleikur"),INDEX(Einl.kvk!$A$3:$F$1001,MATCH(Skráningarblað!O9,Einl.kvk!$D$3:$D$1001,0),2),IF(AND(P9="Female",B9="Tvíliðaleikur"),INDEX(Tvíl.kvk!$A$3:$F$1002,MATCH(Skráningarblað!O9,Tvíl.kvk!$D$3:$D$1002,0),2),IF(AND(P9="Female",B9="Tvenndarleikur"),INDEX(Tvennd.kvk!$A$3:$F$1006,MATCH(Skráningarblað!O9,Tvennd.kvk!$D$3:$D$1006,0),2),"")))))),"2. Deild")</f>
        <v/>
      </c>
      <c r="R9" s="13" t="str">
        <f t="shared" si="4"/>
        <v/>
      </c>
      <c r="S9" s="13" t="str">
        <f>IFERROR(IF(AND(P9="Male",B9="Einliðaleikur"),INDEX(Einl.kk!$A$3:$F$1037,MATCH(Skráningarblað!O9,Einl.kk!$D$3:$D$1037,0),6),IF(AND(P9="Male",B9="Tvíliðaleikur"),INDEX(Tvíl.kk!$A$3:$F$1052,MATCH(Skráningarblað!O9,Tvíl.kk!$D$3:$D$1052,0),6),IF(AND(P9="Male",B9="Tvenndarleikur"),INDEX(Tvennd.kk!$A$3:$F$1020,MATCH(Skráningarblað!O9,Tvennd.kk!$D$3:$D$1020,0),6),IF(AND(P9="Female",B9="Einliðaleikur"),INDEX(Einl.kvk!$A$3:$F$1001,MATCH(Skráningarblað!O9,Einl.kvk!$D$3:$D$1001,0),6),IF(AND(P9="Female",B9="Tvíliðaleikur"),INDEX(Tvíl.kvk!$A$3:$F$1002,MATCH(Skráningarblað!O9,Tvíl.kvk!$D$3:$D$1002,0),6),IF(AND(P9="Female",B9="Tvenndarleikur"),INDEX(Tvennd.kvk!$A$3:$F$1006,MATCH(Skráningarblað!O9,Tvennd.kvk!$D$3:$D$1006,0),6),"")))))),0)</f>
        <v/>
      </c>
      <c r="T9" s="13" t="str">
        <f>IFERROR(INDEX(Leikmannaskrá!$A$2:$E$597,MATCH(A9,Leikmannaskrá!$A$2:$A$597,0),5),"")</f>
        <v/>
      </c>
      <c r="U9" s="29" t="str">
        <f t="shared" si="5"/>
        <v/>
      </c>
    </row>
    <row r="10" spans="1:21" x14ac:dyDescent="0.35">
      <c r="A10" s="28"/>
      <c r="B10" s="28"/>
      <c r="C10" s="28"/>
      <c r="D10" s="28"/>
      <c r="E10" s="28"/>
      <c r="F10" s="13" t="str">
        <f>IFERROR(INDEX(Leikmannaskrá!$A$2:$D$1156,MATCH(A10,Leikmannaskrá!$A$2:$A$1160,0),2),"")</f>
        <v/>
      </c>
      <c r="G10" s="13" t="str">
        <f>IFERROR(INDEX(Leikmannaskrá!$A$2:$D$1156,MATCH(A10,Leikmannaskrá!$A$2:$A$1160,0),4),"")</f>
        <v/>
      </c>
      <c r="H10" s="13" t="str">
        <f>IFERROR(INDEX(Leikmannaskrá!$A$2:$D$1156,MATCH(A10,Leikmannaskrá!$A$2:$A$1160,0),3),"")</f>
        <v/>
      </c>
      <c r="I10" s="13" t="str">
        <f>IFERROR(IF(AND(G10="Male",B10="Einliðaleikur"),INDEX(Einl.kk!$A$3:$F$1037,MATCH(Skráningarblað!F10,Einl.kk!$D$3:$D$1037,0),2),IF(AND(G10="Male",B10="Tvíliðaleikur"),INDEX(Tvíl.kk!$A$3:$F$1052,MATCH(Skráningarblað!F10,Tvíl.kk!$D$3:$D$1052,0),2),IF(AND(G10="Male",B10="Tvenndarleikur"),INDEX(Tvennd.kk!$A$3:$F$1020,MATCH(Skráningarblað!F10,Tvennd.kk!$D$3:$D$1020,0),2),IF(AND(G10="Female",B10="Einliðaleikur"),INDEX(Einl.kvk!$A$3:$F$1001,MATCH(Skráningarblað!F10,Einl.kvk!$D$3:$D$1001,0),2),IF(AND(G10="Female",B10="Tvíliðaleikur"),INDEX(Tvíl.kvk!$A$3:$F$1002,MATCH(Skráningarblað!F10,Tvíl.kvk!$D$3:$D$1002,0),2),IF(AND(G10="Female",B10="Tvenndarleikur"),INDEX(Tvennd.kvk!$A$3:$F$1006,MATCH(Skráningarblað!F10,Tvennd.kvk!$D$3:$D$1006,0),2),"")))))),"2. Deild")</f>
        <v/>
      </c>
      <c r="J10" s="13" t="str">
        <f t="shared" si="0"/>
        <v/>
      </c>
      <c r="K10" s="13" t="str">
        <f t="shared" si="1"/>
        <v/>
      </c>
      <c r="L10" s="13">
        <f t="shared" si="2"/>
        <v>0</v>
      </c>
      <c r="M10" s="13" t="str">
        <f t="shared" si="3"/>
        <v xml:space="preserve"> -  </v>
      </c>
      <c r="N10" s="13" t="str">
        <f>IFERROR(IF(AND(G10="Male",B10="Einliðaleikur"),INDEX(Einl.kk!$A$3:$F$1037,MATCH(Skráningarblað!F10,Einl.kk!$D$3:$D$1037,0),6),IF(AND(G10="Male",B10="Tvíliðaleikur"),INDEX(Tvíl.kk!$A$3:$F$1052,MATCH(Skráningarblað!F10,Tvíl.kk!$D$3:$D$1052,0),6),IF(AND(G10="Male",B10="Tvenndarleikur"),INDEX(Tvennd.kk!$A$3:$F$1020,MATCH(Skráningarblað!F10,Tvennd.kk!$D$3:$D$1020,0),6),IF(AND(G10="Female",B10="Einliðaleikur"),INDEX(Einl.kvk!$A$3:$F$1001,MATCH(Skráningarblað!F10,Einl.kvk!$D$3:$D$1001,0),6),IF(AND(G10="Female",B10="Tvíliðaleikur"),INDEX(Tvíl.kvk!$A$3:$F$1002,MATCH(Skráningarblað!F10,Tvíl.kvk!$D$3:$D$1002,0),6),IF(AND(G10="Female",B10="Tvenndarleikur"),INDEX(Tvennd.kvk!$A$3:$F$1006,MATCH(Skráningarblað!F10,Tvennd.kvk!$D$3:$D$1006,0),6),"")))))),0)</f>
        <v/>
      </c>
      <c r="O10" s="13" t="str">
        <f>IFERROR(IF(F10="","",IF(AND(NOT(B10="Einliðaleikur"),D10=""),"Partner Wanted",INDEX(Leikmannaskrá!$A$2:$D$1156,MATCH(D10,Leikmannaskrá!$A$2:$A$1160,0),2))),"")</f>
        <v/>
      </c>
      <c r="P10" s="13" t="str">
        <f>IFERROR(INDEX(Leikmannaskrá!$A$2:$D$1156,MATCH(D10,Leikmannaskrá!$A$2:$A$1160,0),4),"")</f>
        <v/>
      </c>
      <c r="Q10" s="13" t="str">
        <f>IFERROR(IF(AND(P10="Male",B10="Einliðaleikur"),INDEX(Einl.kk!$A$3:$F$1037,MATCH(Skráningarblað!O10,Einl.kk!$D$3:$D$1037,0),2),IF(AND(P10="Male",B10="Tvíliðaleikur"),INDEX(Tvíl.kk!$A$3:$F$1052,MATCH(Skráningarblað!O10,Tvíl.kk!$D$3:$D$1052,0),2),IF(AND(P10="Male",B10="Tvenndarleikur"),INDEX(Tvennd.kk!$A$3:$F$1020,MATCH(Skráningarblað!O10,Tvennd.kk!$D$3:$D$1020,0),2),IF(AND(P10="Female",B10="Einliðaleikur"),INDEX(Einl.kvk!$A$3:$F$1001,MATCH(Skráningarblað!O10,Einl.kvk!$D$3:$D$1001,0),2),IF(AND(P10="Female",B10="Tvíliðaleikur"),INDEX(Tvíl.kvk!$A$3:$F$1002,MATCH(Skráningarblað!O10,Tvíl.kvk!$D$3:$D$1002,0),2),IF(AND(P10="Female",B10="Tvenndarleikur"),INDEX(Tvennd.kvk!$A$3:$F$1006,MATCH(Skráningarblað!O10,Tvennd.kvk!$D$3:$D$1006,0),2),"")))))),"2. Deild")</f>
        <v/>
      </c>
      <c r="R10" s="13" t="str">
        <f t="shared" si="4"/>
        <v/>
      </c>
      <c r="S10" s="13" t="str">
        <f>IFERROR(IF(AND(P10="Male",B10="Einliðaleikur"),INDEX(Einl.kk!$A$3:$F$1037,MATCH(Skráningarblað!O10,Einl.kk!$D$3:$D$1037,0),6),IF(AND(P10="Male",B10="Tvíliðaleikur"),INDEX(Tvíl.kk!$A$3:$F$1052,MATCH(Skráningarblað!O10,Tvíl.kk!$D$3:$D$1052,0),6),IF(AND(P10="Male",B10="Tvenndarleikur"),INDEX(Tvennd.kk!$A$3:$F$1020,MATCH(Skráningarblað!O10,Tvennd.kk!$D$3:$D$1020,0),6),IF(AND(P10="Female",B10="Einliðaleikur"),INDEX(Einl.kvk!$A$3:$F$1001,MATCH(Skráningarblað!O10,Einl.kvk!$D$3:$D$1001,0),6),IF(AND(P10="Female",B10="Tvíliðaleikur"),INDEX(Tvíl.kvk!$A$3:$F$1002,MATCH(Skráningarblað!O10,Tvíl.kvk!$D$3:$D$1002,0),6),IF(AND(P10="Female",B10="Tvenndarleikur"),INDEX(Tvennd.kvk!$A$3:$F$1006,MATCH(Skráningarblað!O10,Tvennd.kvk!$D$3:$D$1006,0),6),"")))))),0)</f>
        <v/>
      </c>
      <c r="T10" s="13" t="str">
        <f>IFERROR(INDEX(Leikmannaskrá!$A$2:$E$597,MATCH(A10,Leikmannaskrá!$A$2:$A$597,0),5),"")</f>
        <v/>
      </c>
      <c r="U10" s="29" t="str">
        <f t="shared" si="5"/>
        <v/>
      </c>
    </row>
    <row r="11" spans="1:21" x14ac:dyDescent="0.35">
      <c r="A11" s="28"/>
      <c r="B11" s="28"/>
      <c r="C11" s="28"/>
      <c r="D11" s="28"/>
      <c r="E11" s="28"/>
      <c r="F11" s="13" t="str">
        <f>IFERROR(INDEX(Leikmannaskrá!$A$2:$D$1156,MATCH(A11,Leikmannaskrá!$A$2:$A$1160,0),2),"")</f>
        <v/>
      </c>
      <c r="G11" s="13" t="str">
        <f>IFERROR(INDEX(Leikmannaskrá!$A$2:$D$1156,MATCH(A11,Leikmannaskrá!$A$2:$A$1160,0),4),"")</f>
        <v/>
      </c>
      <c r="H11" s="13" t="str">
        <f>IFERROR(INDEX(Leikmannaskrá!$A$2:$D$1156,MATCH(A11,Leikmannaskrá!$A$2:$A$1160,0),3),"")</f>
        <v/>
      </c>
      <c r="I11" s="13" t="str">
        <f>IFERROR(IF(AND(G11="Male",B11="Einliðaleikur"),INDEX(Einl.kk!$A$3:$F$1037,MATCH(Skráningarblað!F11,Einl.kk!$D$3:$D$1037,0),2),IF(AND(G11="Male",B11="Tvíliðaleikur"),INDEX(Tvíl.kk!$A$3:$F$1052,MATCH(Skráningarblað!F11,Tvíl.kk!$D$3:$D$1052,0),2),IF(AND(G11="Male",B11="Tvenndarleikur"),INDEX(Tvennd.kk!$A$3:$F$1020,MATCH(Skráningarblað!F11,Tvennd.kk!$D$3:$D$1020,0),2),IF(AND(G11="Female",B11="Einliðaleikur"),INDEX(Einl.kvk!$A$3:$F$1001,MATCH(Skráningarblað!F11,Einl.kvk!$D$3:$D$1001,0),2),IF(AND(G11="Female",B11="Tvíliðaleikur"),INDEX(Tvíl.kvk!$A$3:$F$1002,MATCH(Skráningarblað!F11,Tvíl.kvk!$D$3:$D$1002,0),2),IF(AND(G11="Female",B11="Tvenndarleikur"),INDEX(Tvennd.kvk!$A$3:$F$1006,MATCH(Skráningarblað!F11,Tvennd.kvk!$D$3:$D$1006,0),2),"")))))),"2. Deild")</f>
        <v/>
      </c>
      <c r="J11" s="13" t="str">
        <f t="shared" si="0"/>
        <v/>
      </c>
      <c r="K11" s="13" t="str">
        <f t="shared" si="1"/>
        <v/>
      </c>
      <c r="L11" s="13">
        <f t="shared" si="2"/>
        <v>0</v>
      </c>
      <c r="M11" s="13" t="str">
        <f t="shared" si="3"/>
        <v xml:space="preserve"> -  </v>
      </c>
      <c r="N11" s="13" t="str">
        <f>IFERROR(IF(AND(G11="Male",B11="Einliðaleikur"),INDEX(Einl.kk!$A$3:$F$1037,MATCH(Skráningarblað!F11,Einl.kk!$D$3:$D$1037,0),6),IF(AND(G11="Male",B11="Tvíliðaleikur"),INDEX(Tvíl.kk!$A$3:$F$1052,MATCH(Skráningarblað!F11,Tvíl.kk!$D$3:$D$1052,0),6),IF(AND(G11="Male",B11="Tvenndarleikur"),INDEX(Tvennd.kk!$A$3:$F$1020,MATCH(Skráningarblað!F11,Tvennd.kk!$D$3:$D$1020,0),6),IF(AND(G11="Female",B11="Einliðaleikur"),INDEX(Einl.kvk!$A$3:$F$1001,MATCH(Skráningarblað!F11,Einl.kvk!$D$3:$D$1001,0),6),IF(AND(G11="Female",B11="Tvíliðaleikur"),INDEX(Tvíl.kvk!$A$3:$F$1002,MATCH(Skráningarblað!F11,Tvíl.kvk!$D$3:$D$1002,0),6),IF(AND(G11="Female",B11="Tvenndarleikur"),INDEX(Tvennd.kvk!$A$3:$F$1006,MATCH(Skráningarblað!F11,Tvennd.kvk!$D$3:$D$1006,0),6),"")))))),0)</f>
        <v/>
      </c>
      <c r="O11" s="13" t="str">
        <f>IFERROR(IF(F11="","",IF(AND(NOT(B11="Einliðaleikur"),D11=""),"Partner Wanted",INDEX(Leikmannaskrá!$A$2:$D$1156,MATCH(D11,Leikmannaskrá!$A$2:$A$1160,0),2))),"")</f>
        <v/>
      </c>
      <c r="P11" s="13" t="str">
        <f>IFERROR(INDEX(Leikmannaskrá!$A$2:$D$1156,MATCH(D11,Leikmannaskrá!$A$2:$A$1160,0),4),"")</f>
        <v/>
      </c>
      <c r="Q11" s="13" t="str">
        <f>IFERROR(IF(AND(P11="Male",B11="Einliðaleikur"),INDEX(Einl.kk!$A$3:$F$1037,MATCH(Skráningarblað!O11,Einl.kk!$D$3:$D$1037,0),2),IF(AND(P11="Male",B11="Tvíliðaleikur"),INDEX(Tvíl.kk!$A$3:$F$1052,MATCH(Skráningarblað!O11,Tvíl.kk!$D$3:$D$1052,0),2),IF(AND(P11="Male",B11="Tvenndarleikur"),INDEX(Tvennd.kk!$A$3:$F$1020,MATCH(Skráningarblað!O11,Tvennd.kk!$D$3:$D$1020,0),2),IF(AND(P11="Female",B11="Einliðaleikur"),INDEX(Einl.kvk!$A$3:$F$1001,MATCH(Skráningarblað!O11,Einl.kvk!$D$3:$D$1001,0),2),IF(AND(P11="Female",B11="Tvíliðaleikur"),INDEX(Tvíl.kvk!$A$3:$F$1002,MATCH(Skráningarblað!O11,Tvíl.kvk!$D$3:$D$1002,0),2),IF(AND(P11="Female",B11="Tvenndarleikur"),INDEX(Tvennd.kvk!$A$3:$F$1006,MATCH(Skráningarblað!O11,Tvennd.kvk!$D$3:$D$1006,0),2),"")))))),"2. Deild")</f>
        <v/>
      </c>
      <c r="R11" s="13" t="str">
        <f t="shared" si="4"/>
        <v/>
      </c>
      <c r="S11" s="13" t="str">
        <f>IFERROR(IF(AND(P11="Male",B11="Einliðaleikur"),INDEX(Einl.kk!$A$3:$F$1037,MATCH(Skráningarblað!O11,Einl.kk!$D$3:$D$1037,0),6),IF(AND(P11="Male",B11="Tvíliðaleikur"),INDEX(Tvíl.kk!$A$3:$F$1052,MATCH(Skráningarblað!O11,Tvíl.kk!$D$3:$D$1052,0),6),IF(AND(P11="Male",B11="Tvenndarleikur"),INDEX(Tvennd.kk!$A$3:$F$1020,MATCH(Skráningarblað!O11,Tvennd.kk!$D$3:$D$1020,0),6),IF(AND(P11="Female",B11="Einliðaleikur"),INDEX(Einl.kvk!$A$3:$F$1001,MATCH(Skráningarblað!O11,Einl.kvk!$D$3:$D$1001,0),6),IF(AND(P11="Female",B11="Tvíliðaleikur"),INDEX(Tvíl.kvk!$A$3:$F$1002,MATCH(Skráningarblað!O11,Tvíl.kvk!$D$3:$D$1002,0),6),IF(AND(P11="Female",B11="Tvenndarleikur"),INDEX(Tvennd.kvk!$A$3:$F$1006,MATCH(Skráningarblað!O11,Tvennd.kvk!$D$3:$D$1006,0),6),"")))))),0)</f>
        <v/>
      </c>
      <c r="T11" s="13" t="str">
        <f>IFERROR(INDEX(Leikmannaskrá!$A$2:$E$597,MATCH(A11,Leikmannaskrá!$A$2:$A$597,0),5),"")</f>
        <v/>
      </c>
      <c r="U11" s="29" t="str">
        <f t="shared" si="5"/>
        <v/>
      </c>
    </row>
    <row r="12" spans="1:21" x14ac:dyDescent="0.35">
      <c r="A12" s="28"/>
      <c r="B12" s="28"/>
      <c r="C12" s="28"/>
      <c r="D12" s="28"/>
      <c r="E12" s="28"/>
      <c r="F12" s="13" t="str">
        <f>IFERROR(INDEX(Leikmannaskrá!$A$2:$D$1156,MATCH(A12,Leikmannaskrá!$A$2:$A$1160,0),2),"")</f>
        <v/>
      </c>
      <c r="G12" s="13" t="str">
        <f>IFERROR(INDEX(Leikmannaskrá!$A$2:$D$1156,MATCH(A12,Leikmannaskrá!$A$2:$A$1160,0),4),"")</f>
        <v/>
      </c>
      <c r="H12" s="13" t="str">
        <f>IFERROR(INDEX(Leikmannaskrá!$A$2:$D$1156,MATCH(A12,Leikmannaskrá!$A$2:$A$1160,0),3),"")</f>
        <v/>
      </c>
      <c r="I12" s="13" t="str">
        <f>IFERROR(IF(AND(G12="Male",B12="Einliðaleikur"),INDEX(Einl.kk!$A$3:$F$1037,MATCH(Skráningarblað!F12,Einl.kk!$D$3:$D$1037,0),2),IF(AND(G12="Male",B12="Tvíliðaleikur"),INDEX(Tvíl.kk!$A$3:$F$1052,MATCH(Skráningarblað!F12,Tvíl.kk!$D$3:$D$1052,0),2),IF(AND(G12="Male",B12="Tvenndarleikur"),INDEX(Tvennd.kk!$A$3:$F$1020,MATCH(Skráningarblað!F12,Tvennd.kk!$D$3:$D$1020,0),2),IF(AND(G12="Female",B12="Einliðaleikur"),INDEX(Einl.kvk!$A$3:$F$1001,MATCH(Skráningarblað!F12,Einl.kvk!$D$3:$D$1001,0),2),IF(AND(G12="Female",B12="Tvíliðaleikur"),INDEX(Tvíl.kvk!$A$3:$F$1002,MATCH(Skráningarblað!F12,Tvíl.kvk!$D$3:$D$1002,0),2),IF(AND(G12="Female",B12="Tvenndarleikur"),INDEX(Tvennd.kvk!$A$3:$F$1006,MATCH(Skráningarblað!F12,Tvennd.kvk!$D$3:$D$1006,0),2),"")))))),"2. Deild")</f>
        <v/>
      </c>
      <c r="J12" s="13" t="str">
        <f t="shared" si="0"/>
        <v/>
      </c>
      <c r="K12" s="13" t="str">
        <f t="shared" si="1"/>
        <v/>
      </c>
      <c r="L12" s="13">
        <f t="shared" si="2"/>
        <v>0</v>
      </c>
      <c r="M12" s="13" t="str">
        <f t="shared" si="3"/>
        <v xml:space="preserve"> -  </v>
      </c>
      <c r="N12" s="13" t="str">
        <f>IFERROR(IF(AND(G12="Male",B12="Einliðaleikur"),INDEX(Einl.kk!$A$3:$F$1037,MATCH(Skráningarblað!F12,Einl.kk!$D$3:$D$1037,0),6),IF(AND(G12="Male",B12="Tvíliðaleikur"),INDEX(Tvíl.kk!$A$3:$F$1052,MATCH(Skráningarblað!F12,Tvíl.kk!$D$3:$D$1052,0),6),IF(AND(G12="Male",B12="Tvenndarleikur"),INDEX(Tvennd.kk!$A$3:$F$1020,MATCH(Skráningarblað!F12,Tvennd.kk!$D$3:$D$1020,0),6),IF(AND(G12="Female",B12="Einliðaleikur"),INDEX(Einl.kvk!$A$3:$F$1001,MATCH(Skráningarblað!F12,Einl.kvk!$D$3:$D$1001,0),6),IF(AND(G12="Female",B12="Tvíliðaleikur"),INDEX(Tvíl.kvk!$A$3:$F$1002,MATCH(Skráningarblað!F12,Tvíl.kvk!$D$3:$D$1002,0),6),IF(AND(G12="Female",B12="Tvenndarleikur"),INDEX(Tvennd.kvk!$A$3:$F$1006,MATCH(Skráningarblað!F12,Tvennd.kvk!$D$3:$D$1006,0),6),"")))))),0)</f>
        <v/>
      </c>
      <c r="O12" s="13" t="str">
        <f>IFERROR(IF(F12="","",IF(AND(NOT(B12="Einliðaleikur"),D12=""),"Partner Wanted",INDEX(Leikmannaskrá!$A$2:$D$1156,MATCH(D12,Leikmannaskrá!$A$2:$A$1160,0),2))),"")</f>
        <v/>
      </c>
      <c r="P12" s="13" t="str">
        <f>IFERROR(INDEX(Leikmannaskrá!$A$2:$D$1156,MATCH(D12,Leikmannaskrá!$A$2:$A$1160,0),4),"")</f>
        <v/>
      </c>
      <c r="Q12" s="13" t="str">
        <f>IFERROR(IF(AND(P12="Male",B12="Einliðaleikur"),INDEX(Einl.kk!$A$3:$F$1037,MATCH(Skráningarblað!O12,Einl.kk!$D$3:$D$1037,0),2),IF(AND(P12="Male",B12="Tvíliðaleikur"),INDEX(Tvíl.kk!$A$3:$F$1052,MATCH(Skráningarblað!O12,Tvíl.kk!$D$3:$D$1052,0),2),IF(AND(P12="Male",B12="Tvenndarleikur"),INDEX(Tvennd.kk!$A$3:$F$1020,MATCH(Skráningarblað!O12,Tvennd.kk!$D$3:$D$1020,0),2),IF(AND(P12="Female",B12="Einliðaleikur"),INDEX(Einl.kvk!$A$3:$F$1001,MATCH(Skráningarblað!O12,Einl.kvk!$D$3:$D$1001,0),2),IF(AND(P12="Female",B12="Tvíliðaleikur"),INDEX(Tvíl.kvk!$A$3:$F$1002,MATCH(Skráningarblað!O12,Tvíl.kvk!$D$3:$D$1002,0),2),IF(AND(P12="Female",B12="Tvenndarleikur"),INDEX(Tvennd.kvk!$A$3:$F$1006,MATCH(Skráningarblað!O12,Tvennd.kvk!$D$3:$D$1006,0),2),"")))))),"2. Deild")</f>
        <v/>
      </c>
      <c r="R12" s="13" t="str">
        <f t="shared" si="4"/>
        <v/>
      </c>
      <c r="S12" s="13" t="str">
        <f>IFERROR(IF(AND(P12="Male",B12="Einliðaleikur"),INDEX(Einl.kk!$A$3:$F$1037,MATCH(Skráningarblað!O12,Einl.kk!$D$3:$D$1037,0),6),IF(AND(P12="Male",B12="Tvíliðaleikur"),INDEX(Tvíl.kk!$A$3:$F$1052,MATCH(Skráningarblað!O12,Tvíl.kk!$D$3:$D$1052,0),6),IF(AND(P12="Male",B12="Tvenndarleikur"),INDEX(Tvennd.kk!$A$3:$F$1020,MATCH(Skráningarblað!O12,Tvennd.kk!$D$3:$D$1020,0),6),IF(AND(P12="Female",B12="Einliðaleikur"),INDEX(Einl.kvk!$A$3:$F$1001,MATCH(Skráningarblað!O12,Einl.kvk!$D$3:$D$1001,0),6),IF(AND(P12="Female",B12="Tvíliðaleikur"),INDEX(Tvíl.kvk!$A$3:$F$1002,MATCH(Skráningarblað!O12,Tvíl.kvk!$D$3:$D$1002,0),6),IF(AND(P12="Female",B12="Tvenndarleikur"),INDEX(Tvennd.kvk!$A$3:$F$1006,MATCH(Skráningarblað!O12,Tvennd.kvk!$D$3:$D$1006,0),6),"")))))),0)</f>
        <v/>
      </c>
      <c r="T12" s="13" t="str">
        <f>IFERROR(INDEX(Leikmannaskrá!$A$2:$E$597,MATCH(A12,Leikmannaskrá!$A$2:$A$597,0),5),"")</f>
        <v/>
      </c>
      <c r="U12" s="29" t="str">
        <f t="shared" si="5"/>
        <v/>
      </c>
    </row>
    <row r="13" spans="1:21" x14ac:dyDescent="0.35">
      <c r="A13" s="28"/>
      <c r="B13" s="28"/>
      <c r="C13" s="28"/>
      <c r="D13" s="28"/>
      <c r="E13" s="28"/>
      <c r="F13" s="13" t="str">
        <f>IFERROR(INDEX(Leikmannaskrá!$A$2:$D$1156,MATCH(A13,Leikmannaskrá!$A$2:$A$1160,0),2),"")</f>
        <v/>
      </c>
      <c r="G13" s="13" t="str">
        <f>IFERROR(INDEX(Leikmannaskrá!$A$2:$D$1156,MATCH(A13,Leikmannaskrá!$A$2:$A$1160,0),4),"")</f>
        <v/>
      </c>
      <c r="H13" s="13" t="str">
        <f>IFERROR(INDEX(Leikmannaskrá!$A$2:$D$1156,MATCH(A13,Leikmannaskrá!$A$2:$A$1160,0),3),"")</f>
        <v/>
      </c>
      <c r="I13" s="13" t="str">
        <f>IFERROR(IF(AND(G13="Male",B13="Einliðaleikur"),INDEX(Einl.kk!$A$3:$F$1037,MATCH(Skráningarblað!F13,Einl.kk!$D$3:$D$1037,0),2),IF(AND(G13="Male",B13="Tvíliðaleikur"),INDEX(Tvíl.kk!$A$3:$F$1052,MATCH(Skráningarblað!F13,Tvíl.kk!$D$3:$D$1052,0),2),IF(AND(G13="Male",B13="Tvenndarleikur"),INDEX(Tvennd.kk!$A$3:$F$1020,MATCH(Skráningarblað!F13,Tvennd.kk!$D$3:$D$1020,0),2),IF(AND(G13="Female",B13="Einliðaleikur"),INDEX(Einl.kvk!$A$3:$F$1001,MATCH(Skráningarblað!F13,Einl.kvk!$D$3:$D$1001,0),2),IF(AND(G13="Female",B13="Tvíliðaleikur"),INDEX(Tvíl.kvk!$A$3:$F$1002,MATCH(Skráningarblað!F13,Tvíl.kvk!$D$3:$D$1002,0),2),IF(AND(G13="Female",B13="Tvenndarleikur"),INDEX(Tvennd.kvk!$A$3:$F$1006,MATCH(Skráningarblað!F13,Tvennd.kvk!$D$3:$D$1006,0),2),"")))))),"2. Deild")</f>
        <v/>
      </c>
      <c r="J13" s="13" t="str">
        <f t="shared" si="0"/>
        <v/>
      </c>
      <c r="K13" s="13" t="str">
        <f t="shared" si="1"/>
        <v/>
      </c>
      <c r="L13" s="13">
        <f t="shared" si="2"/>
        <v>0</v>
      </c>
      <c r="M13" s="13" t="str">
        <f t="shared" si="3"/>
        <v xml:space="preserve"> -  </v>
      </c>
      <c r="N13" s="13" t="str">
        <f>IFERROR(IF(AND(G13="Male",B13="Einliðaleikur"),INDEX(Einl.kk!$A$3:$F$1037,MATCH(Skráningarblað!F13,Einl.kk!$D$3:$D$1037,0),6),IF(AND(G13="Male",B13="Tvíliðaleikur"),INDEX(Tvíl.kk!$A$3:$F$1052,MATCH(Skráningarblað!F13,Tvíl.kk!$D$3:$D$1052,0),6),IF(AND(G13="Male",B13="Tvenndarleikur"),INDEX(Tvennd.kk!$A$3:$F$1020,MATCH(Skráningarblað!F13,Tvennd.kk!$D$3:$D$1020,0),6),IF(AND(G13="Female",B13="Einliðaleikur"),INDEX(Einl.kvk!$A$3:$F$1001,MATCH(Skráningarblað!F13,Einl.kvk!$D$3:$D$1001,0),6),IF(AND(G13="Female",B13="Tvíliðaleikur"),INDEX(Tvíl.kvk!$A$3:$F$1002,MATCH(Skráningarblað!F13,Tvíl.kvk!$D$3:$D$1002,0),6),IF(AND(G13="Female",B13="Tvenndarleikur"),INDEX(Tvennd.kvk!$A$3:$F$1006,MATCH(Skráningarblað!F13,Tvennd.kvk!$D$3:$D$1006,0),6),"")))))),0)</f>
        <v/>
      </c>
      <c r="O13" s="13" t="str">
        <f>IFERROR(IF(F13="","",IF(AND(NOT(B13="Einliðaleikur"),D13=""),"Partner Wanted",INDEX(Leikmannaskrá!$A$2:$D$1156,MATCH(D13,Leikmannaskrá!$A$2:$A$1160,0),2))),"")</f>
        <v/>
      </c>
      <c r="P13" s="13" t="str">
        <f>IFERROR(INDEX(Leikmannaskrá!$A$2:$D$1156,MATCH(D13,Leikmannaskrá!$A$2:$A$1160,0),4),"")</f>
        <v/>
      </c>
      <c r="Q13" s="13" t="str">
        <f>IFERROR(IF(AND(P13="Male",B13="Einliðaleikur"),INDEX(Einl.kk!$A$3:$F$1037,MATCH(Skráningarblað!O13,Einl.kk!$D$3:$D$1037,0),2),IF(AND(P13="Male",B13="Tvíliðaleikur"),INDEX(Tvíl.kk!$A$3:$F$1052,MATCH(Skráningarblað!O13,Tvíl.kk!$D$3:$D$1052,0),2),IF(AND(P13="Male",B13="Tvenndarleikur"),INDEX(Tvennd.kk!$A$3:$F$1020,MATCH(Skráningarblað!O13,Tvennd.kk!$D$3:$D$1020,0),2),IF(AND(P13="Female",B13="Einliðaleikur"),INDEX(Einl.kvk!$A$3:$F$1001,MATCH(Skráningarblað!O13,Einl.kvk!$D$3:$D$1001,0),2),IF(AND(P13="Female",B13="Tvíliðaleikur"),INDEX(Tvíl.kvk!$A$3:$F$1002,MATCH(Skráningarblað!O13,Tvíl.kvk!$D$3:$D$1002,0),2),IF(AND(P13="Female",B13="Tvenndarleikur"),INDEX(Tvennd.kvk!$A$3:$F$1006,MATCH(Skráningarblað!O13,Tvennd.kvk!$D$3:$D$1006,0),2),"")))))),"2. Deild")</f>
        <v/>
      </c>
      <c r="R13" s="13" t="str">
        <f t="shared" si="4"/>
        <v/>
      </c>
      <c r="S13" s="13" t="str">
        <f>IFERROR(IF(AND(P13="Male",B13="Einliðaleikur"),INDEX(Einl.kk!$A$3:$F$1037,MATCH(Skráningarblað!O13,Einl.kk!$D$3:$D$1037,0),6),IF(AND(P13="Male",B13="Tvíliðaleikur"),INDEX(Tvíl.kk!$A$3:$F$1052,MATCH(Skráningarblað!O13,Tvíl.kk!$D$3:$D$1052,0),6),IF(AND(P13="Male",B13="Tvenndarleikur"),INDEX(Tvennd.kk!$A$3:$F$1020,MATCH(Skráningarblað!O13,Tvennd.kk!$D$3:$D$1020,0),6),IF(AND(P13="Female",B13="Einliðaleikur"),INDEX(Einl.kvk!$A$3:$F$1001,MATCH(Skráningarblað!O13,Einl.kvk!$D$3:$D$1001,0),6),IF(AND(P13="Female",B13="Tvíliðaleikur"),INDEX(Tvíl.kvk!$A$3:$F$1002,MATCH(Skráningarblað!O13,Tvíl.kvk!$D$3:$D$1002,0),6),IF(AND(P13="Female",B13="Tvenndarleikur"),INDEX(Tvennd.kvk!$A$3:$F$1006,MATCH(Skráningarblað!O13,Tvennd.kvk!$D$3:$D$1006,0),6),"")))))),0)</f>
        <v/>
      </c>
      <c r="T13" s="13" t="str">
        <f>IFERROR(INDEX(Leikmannaskrá!$A$2:$E$597,MATCH(A13,Leikmannaskrá!$A$2:$A$597,0),5),"")</f>
        <v/>
      </c>
      <c r="U13" s="29" t="str">
        <f t="shared" si="5"/>
        <v/>
      </c>
    </row>
    <row r="14" spans="1:21" x14ac:dyDescent="0.35">
      <c r="A14" s="28"/>
      <c r="B14" s="28"/>
      <c r="C14" s="28"/>
      <c r="D14" s="28"/>
      <c r="E14" s="28"/>
      <c r="F14" s="13" t="str">
        <f>IFERROR(INDEX(Leikmannaskrá!$A$2:$D$1156,MATCH(A14,Leikmannaskrá!$A$2:$A$1160,0),2),"")</f>
        <v/>
      </c>
      <c r="G14" s="13" t="str">
        <f>IFERROR(INDEX(Leikmannaskrá!$A$2:$D$1156,MATCH(A14,Leikmannaskrá!$A$2:$A$1160,0),4),"")</f>
        <v/>
      </c>
      <c r="H14" s="13" t="str">
        <f>IFERROR(INDEX(Leikmannaskrá!$A$2:$D$1156,MATCH(A14,Leikmannaskrá!$A$2:$A$1160,0),3),"")</f>
        <v/>
      </c>
      <c r="I14" s="13" t="str">
        <f>IFERROR(IF(AND(G14="Male",B14="Einliðaleikur"),INDEX(Einl.kk!$A$3:$F$1037,MATCH(Skráningarblað!F14,Einl.kk!$D$3:$D$1037,0),2),IF(AND(G14="Male",B14="Tvíliðaleikur"),INDEX(Tvíl.kk!$A$3:$F$1052,MATCH(Skráningarblað!F14,Tvíl.kk!$D$3:$D$1052,0),2),IF(AND(G14="Male",B14="Tvenndarleikur"),INDEX(Tvennd.kk!$A$3:$F$1020,MATCH(Skráningarblað!F14,Tvennd.kk!$D$3:$D$1020,0),2),IF(AND(G14="Female",B14="Einliðaleikur"),INDEX(Einl.kvk!$A$3:$F$1001,MATCH(Skráningarblað!F14,Einl.kvk!$D$3:$D$1001,0),2),IF(AND(G14="Female",B14="Tvíliðaleikur"),INDEX(Tvíl.kvk!$A$3:$F$1002,MATCH(Skráningarblað!F14,Tvíl.kvk!$D$3:$D$1002,0),2),IF(AND(G14="Female",B14="Tvenndarleikur"),INDEX(Tvennd.kvk!$A$3:$F$1006,MATCH(Skráningarblað!F14,Tvennd.kvk!$D$3:$D$1006,0),2),"")))))),"2. Deild")</f>
        <v/>
      </c>
      <c r="J14" s="13" t="str">
        <f t="shared" si="0"/>
        <v/>
      </c>
      <c r="K14" s="13" t="str">
        <f t="shared" si="1"/>
        <v/>
      </c>
      <c r="L14" s="13">
        <f t="shared" si="2"/>
        <v>0</v>
      </c>
      <c r="M14" s="13" t="str">
        <f t="shared" si="3"/>
        <v xml:space="preserve"> -  </v>
      </c>
      <c r="N14" s="13" t="str">
        <f>IFERROR(IF(AND(G14="Male",B14="Einliðaleikur"),INDEX(Einl.kk!$A$3:$F$1037,MATCH(Skráningarblað!F14,Einl.kk!$D$3:$D$1037,0),6),IF(AND(G14="Male",B14="Tvíliðaleikur"),INDEX(Tvíl.kk!$A$3:$F$1052,MATCH(Skráningarblað!F14,Tvíl.kk!$D$3:$D$1052,0),6),IF(AND(G14="Male",B14="Tvenndarleikur"),INDEX(Tvennd.kk!$A$3:$F$1020,MATCH(Skráningarblað!F14,Tvennd.kk!$D$3:$D$1020,0),6),IF(AND(G14="Female",B14="Einliðaleikur"),INDEX(Einl.kvk!$A$3:$F$1001,MATCH(Skráningarblað!F14,Einl.kvk!$D$3:$D$1001,0),6),IF(AND(G14="Female",B14="Tvíliðaleikur"),INDEX(Tvíl.kvk!$A$3:$F$1002,MATCH(Skráningarblað!F14,Tvíl.kvk!$D$3:$D$1002,0),6),IF(AND(G14="Female",B14="Tvenndarleikur"),INDEX(Tvennd.kvk!$A$3:$F$1006,MATCH(Skráningarblað!F14,Tvennd.kvk!$D$3:$D$1006,0),6),"")))))),0)</f>
        <v/>
      </c>
      <c r="O14" s="13" t="str">
        <f>IFERROR(IF(F14="","",IF(AND(NOT(B14="Einliðaleikur"),D14=""),"Partner Wanted",INDEX(Leikmannaskrá!$A$2:$D$1156,MATCH(D14,Leikmannaskrá!$A$2:$A$1160,0),2))),"")</f>
        <v/>
      </c>
      <c r="P14" s="13" t="str">
        <f>IFERROR(INDEX(Leikmannaskrá!$A$2:$D$1156,MATCH(D14,Leikmannaskrá!$A$2:$A$1160,0),4),"")</f>
        <v/>
      </c>
      <c r="Q14" s="13" t="str">
        <f>IFERROR(IF(AND(P14="Male",B14="Einliðaleikur"),INDEX(Einl.kk!$A$3:$F$1037,MATCH(Skráningarblað!O14,Einl.kk!$D$3:$D$1037,0),2),IF(AND(P14="Male",B14="Tvíliðaleikur"),INDEX(Tvíl.kk!$A$3:$F$1052,MATCH(Skráningarblað!O14,Tvíl.kk!$D$3:$D$1052,0),2),IF(AND(P14="Male",B14="Tvenndarleikur"),INDEX(Tvennd.kk!$A$3:$F$1020,MATCH(Skráningarblað!O14,Tvennd.kk!$D$3:$D$1020,0),2),IF(AND(P14="Female",B14="Einliðaleikur"),INDEX(Einl.kvk!$A$3:$F$1001,MATCH(Skráningarblað!O14,Einl.kvk!$D$3:$D$1001,0),2),IF(AND(P14="Female",B14="Tvíliðaleikur"),INDEX(Tvíl.kvk!$A$3:$F$1002,MATCH(Skráningarblað!O14,Tvíl.kvk!$D$3:$D$1002,0),2),IF(AND(P14="Female",B14="Tvenndarleikur"),INDEX(Tvennd.kvk!$A$3:$F$1006,MATCH(Skráningarblað!O14,Tvennd.kvk!$D$3:$D$1006,0),2),"")))))),"2. Deild")</f>
        <v/>
      </c>
      <c r="R14" s="13" t="str">
        <f t="shared" si="4"/>
        <v/>
      </c>
      <c r="S14" s="13" t="str">
        <f>IFERROR(IF(AND(P14="Male",B14="Einliðaleikur"),INDEX(Einl.kk!$A$3:$F$1037,MATCH(Skráningarblað!O14,Einl.kk!$D$3:$D$1037,0),6),IF(AND(P14="Male",B14="Tvíliðaleikur"),INDEX(Tvíl.kk!$A$3:$F$1052,MATCH(Skráningarblað!O14,Tvíl.kk!$D$3:$D$1052,0),6),IF(AND(P14="Male",B14="Tvenndarleikur"),INDEX(Tvennd.kk!$A$3:$F$1020,MATCH(Skráningarblað!O14,Tvennd.kk!$D$3:$D$1020,0),6),IF(AND(P14="Female",B14="Einliðaleikur"),INDEX(Einl.kvk!$A$3:$F$1001,MATCH(Skráningarblað!O14,Einl.kvk!$D$3:$D$1001,0),6),IF(AND(P14="Female",B14="Tvíliðaleikur"),INDEX(Tvíl.kvk!$A$3:$F$1002,MATCH(Skráningarblað!O14,Tvíl.kvk!$D$3:$D$1002,0),6),IF(AND(P14="Female",B14="Tvenndarleikur"),INDEX(Tvennd.kvk!$A$3:$F$1006,MATCH(Skráningarblað!O14,Tvennd.kvk!$D$3:$D$1006,0),6),"")))))),0)</f>
        <v/>
      </c>
      <c r="T14" s="13" t="str">
        <f>IFERROR(INDEX(Leikmannaskrá!$A$2:$E$597,MATCH(A14,Leikmannaskrá!$A$2:$A$597,0),5),"")</f>
        <v/>
      </c>
      <c r="U14" s="29" t="str">
        <f t="shared" si="5"/>
        <v/>
      </c>
    </row>
    <row r="15" spans="1:21" x14ac:dyDescent="0.35">
      <c r="A15" s="28"/>
      <c r="B15" s="28"/>
      <c r="C15" s="28"/>
      <c r="D15" s="28"/>
      <c r="E15" s="28"/>
      <c r="F15" s="13" t="str">
        <f>IFERROR(INDEX(Leikmannaskrá!$A$2:$D$1156,MATCH(A15,Leikmannaskrá!$A$2:$A$1160,0),2),"")</f>
        <v/>
      </c>
      <c r="G15" s="13" t="str">
        <f>IFERROR(INDEX(Leikmannaskrá!$A$2:$D$1156,MATCH(A15,Leikmannaskrá!$A$2:$A$1160,0),4),"")</f>
        <v/>
      </c>
      <c r="H15" s="13" t="str">
        <f>IFERROR(INDEX(Leikmannaskrá!$A$2:$D$1156,MATCH(A15,Leikmannaskrá!$A$2:$A$1160,0),3),"")</f>
        <v/>
      </c>
      <c r="I15" s="13" t="str">
        <f>IFERROR(IF(AND(G15="Male",B15="Einliðaleikur"),INDEX(Einl.kk!$A$3:$F$1037,MATCH(Skráningarblað!F15,Einl.kk!$D$3:$D$1037,0),2),IF(AND(G15="Male",B15="Tvíliðaleikur"),INDEX(Tvíl.kk!$A$3:$F$1052,MATCH(Skráningarblað!F15,Tvíl.kk!$D$3:$D$1052,0),2),IF(AND(G15="Male",B15="Tvenndarleikur"),INDEX(Tvennd.kk!$A$3:$F$1020,MATCH(Skráningarblað!F15,Tvennd.kk!$D$3:$D$1020,0),2),IF(AND(G15="Female",B15="Einliðaleikur"),INDEX(Einl.kvk!$A$3:$F$1001,MATCH(Skráningarblað!F15,Einl.kvk!$D$3:$D$1001,0),2),IF(AND(G15="Female",B15="Tvíliðaleikur"),INDEX(Tvíl.kvk!$A$3:$F$1002,MATCH(Skráningarblað!F15,Tvíl.kvk!$D$3:$D$1002,0),2),IF(AND(G15="Female",B15="Tvenndarleikur"),INDEX(Tvennd.kvk!$A$3:$F$1006,MATCH(Skráningarblað!F15,Tvennd.kvk!$D$3:$D$1006,0),2),"")))))),"2. Deild")</f>
        <v/>
      </c>
      <c r="J15" s="13" t="str">
        <f t="shared" si="0"/>
        <v/>
      </c>
      <c r="K15" s="13" t="str">
        <f t="shared" si="1"/>
        <v/>
      </c>
      <c r="L15" s="13">
        <f t="shared" si="2"/>
        <v>0</v>
      </c>
      <c r="M15" s="13" t="str">
        <f t="shared" si="3"/>
        <v xml:space="preserve"> -  </v>
      </c>
      <c r="N15" s="13" t="str">
        <f>IFERROR(IF(AND(G15="Male",B15="Einliðaleikur"),INDEX(Einl.kk!$A$3:$F$1037,MATCH(Skráningarblað!F15,Einl.kk!$D$3:$D$1037,0),6),IF(AND(G15="Male",B15="Tvíliðaleikur"),INDEX(Tvíl.kk!$A$3:$F$1052,MATCH(Skráningarblað!F15,Tvíl.kk!$D$3:$D$1052,0),6),IF(AND(G15="Male",B15="Tvenndarleikur"),INDEX(Tvennd.kk!$A$3:$F$1020,MATCH(Skráningarblað!F15,Tvennd.kk!$D$3:$D$1020,0),6),IF(AND(G15="Female",B15="Einliðaleikur"),INDEX(Einl.kvk!$A$3:$F$1001,MATCH(Skráningarblað!F15,Einl.kvk!$D$3:$D$1001,0),6),IF(AND(G15="Female",B15="Tvíliðaleikur"),INDEX(Tvíl.kvk!$A$3:$F$1002,MATCH(Skráningarblað!F15,Tvíl.kvk!$D$3:$D$1002,0),6),IF(AND(G15="Female",B15="Tvenndarleikur"),INDEX(Tvennd.kvk!$A$3:$F$1006,MATCH(Skráningarblað!F15,Tvennd.kvk!$D$3:$D$1006,0),6),"")))))),0)</f>
        <v/>
      </c>
      <c r="O15" s="13" t="str">
        <f>IFERROR(IF(F15="","",IF(AND(NOT(B15="Einliðaleikur"),D15=""),"Partner Wanted",INDEX(Leikmannaskrá!$A$2:$D$1156,MATCH(D15,Leikmannaskrá!$A$2:$A$1160,0),2))),"")</f>
        <v/>
      </c>
      <c r="P15" s="13" t="str">
        <f>IFERROR(INDEX(Leikmannaskrá!$A$2:$D$1156,MATCH(D15,Leikmannaskrá!$A$2:$A$1160,0),4),"")</f>
        <v/>
      </c>
      <c r="Q15" s="13" t="str">
        <f>IFERROR(IF(AND(P15="Male",B15="Einliðaleikur"),INDEX(Einl.kk!$A$3:$F$1037,MATCH(Skráningarblað!O15,Einl.kk!$D$3:$D$1037,0),2),IF(AND(P15="Male",B15="Tvíliðaleikur"),INDEX(Tvíl.kk!$A$3:$F$1052,MATCH(Skráningarblað!O15,Tvíl.kk!$D$3:$D$1052,0),2),IF(AND(P15="Male",B15="Tvenndarleikur"),INDEX(Tvennd.kk!$A$3:$F$1020,MATCH(Skráningarblað!O15,Tvennd.kk!$D$3:$D$1020,0),2),IF(AND(P15="Female",B15="Einliðaleikur"),INDEX(Einl.kvk!$A$3:$F$1001,MATCH(Skráningarblað!O15,Einl.kvk!$D$3:$D$1001,0),2),IF(AND(P15="Female",B15="Tvíliðaleikur"),INDEX(Tvíl.kvk!$A$3:$F$1002,MATCH(Skráningarblað!O15,Tvíl.kvk!$D$3:$D$1002,0),2),IF(AND(P15="Female",B15="Tvenndarleikur"),INDEX(Tvennd.kvk!$A$3:$F$1006,MATCH(Skráningarblað!O15,Tvennd.kvk!$D$3:$D$1006,0),2),"")))))),"2. Deild")</f>
        <v/>
      </c>
      <c r="R15" s="13" t="str">
        <f t="shared" si="4"/>
        <v/>
      </c>
      <c r="S15" s="13" t="str">
        <f>IFERROR(IF(AND(P15="Male",B15="Einliðaleikur"),INDEX(Einl.kk!$A$3:$F$1037,MATCH(Skráningarblað!O15,Einl.kk!$D$3:$D$1037,0),6),IF(AND(P15="Male",B15="Tvíliðaleikur"),INDEX(Tvíl.kk!$A$3:$F$1052,MATCH(Skráningarblað!O15,Tvíl.kk!$D$3:$D$1052,0),6),IF(AND(P15="Male",B15="Tvenndarleikur"),INDEX(Tvennd.kk!$A$3:$F$1020,MATCH(Skráningarblað!O15,Tvennd.kk!$D$3:$D$1020,0),6),IF(AND(P15="Female",B15="Einliðaleikur"),INDEX(Einl.kvk!$A$3:$F$1001,MATCH(Skráningarblað!O15,Einl.kvk!$D$3:$D$1001,0),6),IF(AND(P15="Female",B15="Tvíliðaleikur"),INDEX(Tvíl.kvk!$A$3:$F$1002,MATCH(Skráningarblað!O15,Tvíl.kvk!$D$3:$D$1002,0),6),IF(AND(P15="Female",B15="Tvenndarleikur"),INDEX(Tvennd.kvk!$A$3:$F$1006,MATCH(Skráningarblað!O15,Tvennd.kvk!$D$3:$D$1006,0),6),"")))))),0)</f>
        <v/>
      </c>
      <c r="T15" s="13" t="str">
        <f>IFERROR(INDEX(Leikmannaskrá!$A$2:$E$597,MATCH(A15,Leikmannaskrá!$A$2:$A$597,0),5),"")</f>
        <v/>
      </c>
      <c r="U15" s="29" t="str">
        <f t="shared" si="5"/>
        <v/>
      </c>
    </row>
    <row r="16" spans="1:21" x14ac:dyDescent="0.35">
      <c r="A16" s="28"/>
      <c r="B16" s="28"/>
      <c r="C16" s="28"/>
      <c r="D16" s="28"/>
      <c r="E16" s="28"/>
      <c r="F16" s="13" t="str">
        <f>IFERROR(INDEX(Leikmannaskrá!$A$2:$D$1156,MATCH(A16,Leikmannaskrá!$A$2:$A$1160,0),2),"")</f>
        <v/>
      </c>
      <c r="G16" s="13" t="str">
        <f>IFERROR(INDEX(Leikmannaskrá!$A$2:$D$1156,MATCH(A16,Leikmannaskrá!$A$2:$A$1160,0),4),"")</f>
        <v/>
      </c>
      <c r="H16" s="13" t="str">
        <f>IFERROR(INDEX(Leikmannaskrá!$A$2:$D$1156,MATCH(A16,Leikmannaskrá!$A$2:$A$1160,0),3),"")</f>
        <v/>
      </c>
      <c r="I16" s="13" t="str">
        <f>IFERROR(IF(AND(G16="Male",B16="Einliðaleikur"),INDEX(Einl.kk!$A$3:$F$1037,MATCH(Skráningarblað!F16,Einl.kk!$D$3:$D$1037,0),2),IF(AND(G16="Male",B16="Tvíliðaleikur"),INDEX(Tvíl.kk!$A$3:$F$1052,MATCH(Skráningarblað!F16,Tvíl.kk!$D$3:$D$1052,0),2),IF(AND(G16="Male",B16="Tvenndarleikur"),INDEX(Tvennd.kk!$A$3:$F$1020,MATCH(Skráningarblað!F16,Tvennd.kk!$D$3:$D$1020,0),2),IF(AND(G16="Female",B16="Einliðaleikur"),INDEX(Einl.kvk!$A$3:$F$1001,MATCH(Skráningarblað!F16,Einl.kvk!$D$3:$D$1001,0),2),IF(AND(G16="Female",B16="Tvíliðaleikur"),INDEX(Tvíl.kvk!$A$3:$F$1002,MATCH(Skráningarblað!F16,Tvíl.kvk!$D$3:$D$1002,0),2),IF(AND(G16="Female",B16="Tvenndarleikur"),INDEX(Tvennd.kvk!$A$3:$F$1006,MATCH(Skráningarblað!F16,Tvennd.kvk!$D$3:$D$1006,0),2),"")))))),"2. Deild")</f>
        <v/>
      </c>
      <c r="J16" s="13" t="str">
        <f t="shared" si="0"/>
        <v/>
      </c>
      <c r="K16" s="13" t="str">
        <f t="shared" si="1"/>
        <v/>
      </c>
      <c r="L16" s="13">
        <f t="shared" si="2"/>
        <v>0</v>
      </c>
      <c r="M16" s="13" t="str">
        <f t="shared" si="3"/>
        <v xml:space="preserve"> -  </v>
      </c>
      <c r="N16" s="13" t="str">
        <f>IFERROR(IF(AND(G16="Male",B16="Einliðaleikur"),INDEX(Einl.kk!$A$3:$F$1037,MATCH(Skráningarblað!F16,Einl.kk!$D$3:$D$1037,0),6),IF(AND(G16="Male",B16="Tvíliðaleikur"),INDEX(Tvíl.kk!$A$3:$F$1052,MATCH(Skráningarblað!F16,Tvíl.kk!$D$3:$D$1052,0),6),IF(AND(G16="Male",B16="Tvenndarleikur"),INDEX(Tvennd.kk!$A$3:$F$1020,MATCH(Skráningarblað!F16,Tvennd.kk!$D$3:$D$1020,0),6),IF(AND(G16="Female",B16="Einliðaleikur"),INDEX(Einl.kvk!$A$3:$F$1001,MATCH(Skráningarblað!F16,Einl.kvk!$D$3:$D$1001,0),6),IF(AND(G16="Female",B16="Tvíliðaleikur"),INDEX(Tvíl.kvk!$A$3:$F$1002,MATCH(Skráningarblað!F16,Tvíl.kvk!$D$3:$D$1002,0),6),IF(AND(G16="Female",B16="Tvenndarleikur"),INDEX(Tvennd.kvk!$A$3:$F$1006,MATCH(Skráningarblað!F16,Tvennd.kvk!$D$3:$D$1006,0),6),"")))))),0)</f>
        <v/>
      </c>
      <c r="O16" s="13" t="str">
        <f>IFERROR(IF(F16="","",IF(AND(NOT(B16="Einliðaleikur"),D16=""),"Partner Wanted",INDEX(Leikmannaskrá!$A$2:$D$1156,MATCH(D16,Leikmannaskrá!$A$2:$A$1160,0),2))),"")</f>
        <v/>
      </c>
      <c r="P16" s="13" t="str">
        <f>IFERROR(INDEX(Leikmannaskrá!$A$2:$D$1156,MATCH(D16,Leikmannaskrá!$A$2:$A$1160,0),4),"")</f>
        <v/>
      </c>
      <c r="Q16" s="13" t="str">
        <f>IFERROR(IF(AND(P16="Male",B16="Einliðaleikur"),INDEX(Einl.kk!$A$3:$F$1037,MATCH(Skráningarblað!O16,Einl.kk!$D$3:$D$1037,0),2),IF(AND(P16="Male",B16="Tvíliðaleikur"),INDEX(Tvíl.kk!$A$3:$F$1052,MATCH(Skráningarblað!O16,Tvíl.kk!$D$3:$D$1052,0),2),IF(AND(P16="Male",B16="Tvenndarleikur"),INDEX(Tvennd.kk!$A$3:$F$1020,MATCH(Skráningarblað!O16,Tvennd.kk!$D$3:$D$1020,0),2),IF(AND(P16="Female",B16="Einliðaleikur"),INDEX(Einl.kvk!$A$3:$F$1001,MATCH(Skráningarblað!O16,Einl.kvk!$D$3:$D$1001,0),2),IF(AND(P16="Female",B16="Tvíliðaleikur"),INDEX(Tvíl.kvk!$A$3:$F$1002,MATCH(Skráningarblað!O16,Tvíl.kvk!$D$3:$D$1002,0),2),IF(AND(P16="Female",B16="Tvenndarleikur"),INDEX(Tvennd.kvk!$A$3:$F$1006,MATCH(Skráningarblað!O16,Tvennd.kvk!$D$3:$D$1006,0),2),"")))))),"2. Deild")</f>
        <v/>
      </c>
      <c r="R16" s="13" t="str">
        <f t="shared" si="4"/>
        <v/>
      </c>
      <c r="S16" s="13" t="str">
        <f>IFERROR(IF(AND(P16="Male",B16="Einliðaleikur"),INDEX(Einl.kk!$A$3:$F$1037,MATCH(Skráningarblað!O16,Einl.kk!$D$3:$D$1037,0),6),IF(AND(P16="Male",B16="Tvíliðaleikur"),INDEX(Tvíl.kk!$A$3:$F$1052,MATCH(Skráningarblað!O16,Tvíl.kk!$D$3:$D$1052,0),6),IF(AND(P16="Male",B16="Tvenndarleikur"),INDEX(Tvennd.kk!$A$3:$F$1020,MATCH(Skráningarblað!O16,Tvennd.kk!$D$3:$D$1020,0),6),IF(AND(P16="Female",B16="Einliðaleikur"),INDEX(Einl.kvk!$A$3:$F$1001,MATCH(Skráningarblað!O16,Einl.kvk!$D$3:$D$1001,0),6),IF(AND(P16="Female",B16="Tvíliðaleikur"),INDEX(Tvíl.kvk!$A$3:$F$1002,MATCH(Skráningarblað!O16,Tvíl.kvk!$D$3:$D$1002,0),6),IF(AND(P16="Female",B16="Tvenndarleikur"),INDEX(Tvennd.kvk!$A$3:$F$1006,MATCH(Skráningarblað!O16,Tvennd.kvk!$D$3:$D$1006,0),6),"")))))),0)</f>
        <v/>
      </c>
      <c r="T16" s="13" t="str">
        <f>IFERROR(INDEX(Leikmannaskrá!$A$2:$E$597,MATCH(A16,Leikmannaskrá!$A$2:$A$597,0),5),"")</f>
        <v/>
      </c>
      <c r="U16" s="29" t="str">
        <f t="shared" si="5"/>
        <v/>
      </c>
    </row>
    <row r="17" spans="1:21" x14ac:dyDescent="0.35">
      <c r="A17" s="28"/>
      <c r="B17" s="28"/>
      <c r="C17" s="28"/>
      <c r="D17" s="28"/>
      <c r="E17" s="28"/>
      <c r="F17" s="13" t="str">
        <f>IFERROR(INDEX(Leikmannaskrá!$A$2:$D$1156,MATCH(A17,Leikmannaskrá!$A$2:$A$1160,0),2),"")</f>
        <v/>
      </c>
      <c r="G17" s="13" t="str">
        <f>IFERROR(INDEX(Leikmannaskrá!$A$2:$D$1156,MATCH(A17,Leikmannaskrá!$A$2:$A$1160,0),4),"")</f>
        <v/>
      </c>
      <c r="H17" s="13" t="str">
        <f>IFERROR(INDEX(Leikmannaskrá!$A$2:$D$1156,MATCH(A17,Leikmannaskrá!$A$2:$A$1160,0),3),"")</f>
        <v/>
      </c>
      <c r="I17" s="13" t="str">
        <f>IFERROR(IF(AND(G17="Male",B17="Einliðaleikur"),INDEX(Einl.kk!$A$3:$F$1037,MATCH(Skráningarblað!F17,Einl.kk!$D$3:$D$1037,0),2),IF(AND(G17="Male",B17="Tvíliðaleikur"),INDEX(Tvíl.kk!$A$3:$F$1052,MATCH(Skráningarblað!F17,Tvíl.kk!$D$3:$D$1052,0),2),IF(AND(G17="Male",B17="Tvenndarleikur"),INDEX(Tvennd.kk!$A$3:$F$1020,MATCH(Skráningarblað!F17,Tvennd.kk!$D$3:$D$1020,0),2),IF(AND(G17="Female",B17="Einliðaleikur"),INDEX(Einl.kvk!$A$3:$F$1001,MATCH(Skráningarblað!F17,Einl.kvk!$D$3:$D$1001,0),2),IF(AND(G17="Female",B17="Tvíliðaleikur"),INDEX(Tvíl.kvk!$A$3:$F$1002,MATCH(Skráningarblað!F17,Tvíl.kvk!$D$3:$D$1002,0),2),IF(AND(G17="Female",B17="Tvenndarleikur"),INDEX(Tvennd.kvk!$A$3:$F$1006,MATCH(Skráningarblað!F17,Tvennd.kvk!$D$3:$D$1006,0),2),"")))))),"2. Deild")</f>
        <v/>
      </c>
      <c r="J17" s="13" t="str">
        <f t="shared" si="0"/>
        <v/>
      </c>
      <c r="K17" s="13" t="str">
        <f t="shared" si="1"/>
        <v/>
      </c>
      <c r="L17" s="13">
        <f t="shared" si="2"/>
        <v>0</v>
      </c>
      <c r="M17" s="13" t="str">
        <f t="shared" si="3"/>
        <v xml:space="preserve"> -  </v>
      </c>
      <c r="N17" s="13" t="str">
        <f>IFERROR(IF(AND(G17="Male",B17="Einliðaleikur"),INDEX(Einl.kk!$A$3:$F$1037,MATCH(Skráningarblað!F17,Einl.kk!$D$3:$D$1037,0),6),IF(AND(G17="Male",B17="Tvíliðaleikur"),INDEX(Tvíl.kk!$A$3:$F$1052,MATCH(Skráningarblað!F17,Tvíl.kk!$D$3:$D$1052,0),6),IF(AND(G17="Male",B17="Tvenndarleikur"),INDEX(Tvennd.kk!$A$3:$F$1020,MATCH(Skráningarblað!F17,Tvennd.kk!$D$3:$D$1020,0),6),IF(AND(G17="Female",B17="Einliðaleikur"),INDEX(Einl.kvk!$A$3:$F$1001,MATCH(Skráningarblað!F17,Einl.kvk!$D$3:$D$1001,0),6),IF(AND(G17="Female",B17="Tvíliðaleikur"),INDEX(Tvíl.kvk!$A$3:$F$1002,MATCH(Skráningarblað!F17,Tvíl.kvk!$D$3:$D$1002,0),6),IF(AND(G17="Female",B17="Tvenndarleikur"),INDEX(Tvennd.kvk!$A$3:$F$1006,MATCH(Skráningarblað!F17,Tvennd.kvk!$D$3:$D$1006,0),6),"")))))),0)</f>
        <v/>
      </c>
      <c r="O17" s="13" t="str">
        <f>IFERROR(IF(F17="","",IF(AND(NOT(B17="Einliðaleikur"),D17=""),"Partner Wanted",INDEX(Leikmannaskrá!$A$2:$D$1156,MATCH(D17,Leikmannaskrá!$A$2:$A$1160,0),2))),"")</f>
        <v/>
      </c>
      <c r="P17" s="13" t="str">
        <f>IFERROR(INDEX(Leikmannaskrá!$A$2:$D$1156,MATCH(D17,Leikmannaskrá!$A$2:$A$1160,0),4),"")</f>
        <v/>
      </c>
      <c r="Q17" s="13" t="str">
        <f>IFERROR(IF(AND(P17="Male",B17="Einliðaleikur"),INDEX(Einl.kk!$A$3:$F$1037,MATCH(Skráningarblað!O17,Einl.kk!$D$3:$D$1037,0),2),IF(AND(P17="Male",B17="Tvíliðaleikur"),INDEX(Tvíl.kk!$A$3:$F$1052,MATCH(Skráningarblað!O17,Tvíl.kk!$D$3:$D$1052,0),2),IF(AND(P17="Male",B17="Tvenndarleikur"),INDEX(Tvennd.kk!$A$3:$F$1020,MATCH(Skráningarblað!O17,Tvennd.kk!$D$3:$D$1020,0),2),IF(AND(P17="Female",B17="Einliðaleikur"),INDEX(Einl.kvk!$A$3:$F$1001,MATCH(Skráningarblað!O17,Einl.kvk!$D$3:$D$1001,0),2),IF(AND(P17="Female",B17="Tvíliðaleikur"),INDEX(Tvíl.kvk!$A$3:$F$1002,MATCH(Skráningarblað!O17,Tvíl.kvk!$D$3:$D$1002,0),2),IF(AND(P17="Female",B17="Tvenndarleikur"),INDEX(Tvennd.kvk!$A$3:$F$1006,MATCH(Skráningarblað!O17,Tvennd.kvk!$D$3:$D$1006,0),2),"")))))),"2. Deild")</f>
        <v/>
      </c>
      <c r="R17" s="13" t="str">
        <f t="shared" si="4"/>
        <v/>
      </c>
      <c r="S17" s="13" t="str">
        <f>IFERROR(IF(AND(P17="Male",B17="Einliðaleikur"),INDEX(Einl.kk!$A$3:$F$1037,MATCH(Skráningarblað!O17,Einl.kk!$D$3:$D$1037,0),6),IF(AND(P17="Male",B17="Tvíliðaleikur"),INDEX(Tvíl.kk!$A$3:$F$1052,MATCH(Skráningarblað!O17,Tvíl.kk!$D$3:$D$1052,0),6),IF(AND(P17="Male",B17="Tvenndarleikur"),INDEX(Tvennd.kk!$A$3:$F$1020,MATCH(Skráningarblað!O17,Tvennd.kk!$D$3:$D$1020,0),6),IF(AND(P17="Female",B17="Einliðaleikur"),INDEX(Einl.kvk!$A$3:$F$1001,MATCH(Skráningarblað!O17,Einl.kvk!$D$3:$D$1001,0),6),IF(AND(P17="Female",B17="Tvíliðaleikur"),INDEX(Tvíl.kvk!$A$3:$F$1002,MATCH(Skráningarblað!O17,Tvíl.kvk!$D$3:$D$1002,0),6),IF(AND(P17="Female",B17="Tvenndarleikur"),INDEX(Tvennd.kvk!$A$3:$F$1006,MATCH(Skráningarblað!O17,Tvennd.kvk!$D$3:$D$1006,0),6),"")))))),0)</f>
        <v/>
      </c>
      <c r="T17" s="13" t="str">
        <f>IFERROR(INDEX(Leikmannaskrá!$A$2:$E$597,MATCH(A17,Leikmannaskrá!$A$2:$A$597,0),5),"")</f>
        <v/>
      </c>
      <c r="U17" s="29" t="str">
        <f t="shared" si="5"/>
        <v/>
      </c>
    </row>
    <row r="18" spans="1:21" x14ac:dyDescent="0.35">
      <c r="A18" s="28"/>
      <c r="B18" s="28"/>
      <c r="C18" s="28"/>
      <c r="D18" s="28"/>
      <c r="E18" s="28"/>
      <c r="F18" s="13" t="str">
        <f>IFERROR(INDEX(Leikmannaskrá!$A$2:$D$1156,MATCH(A18,Leikmannaskrá!$A$2:$A$1160,0),2),"")</f>
        <v/>
      </c>
      <c r="G18" s="13" t="str">
        <f>IFERROR(INDEX(Leikmannaskrá!$A$2:$D$1156,MATCH(A18,Leikmannaskrá!$A$2:$A$1160,0),4),"")</f>
        <v/>
      </c>
      <c r="H18" s="13" t="str">
        <f>IFERROR(INDEX(Leikmannaskrá!$A$2:$D$1156,MATCH(A18,Leikmannaskrá!$A$2:$A$1160,0),3),"")</f>
        <v/>
      </c>
      <c r="I18" s="13" t="str">
        <f>IFERROR(IF(AND(G18="Male",B18="Einliðaleikur"),INDEX(Einl.kk!$A$3:$F$1037,MATCH(Skráningarblað!F18,Einl.kk!$D$3:$D$1037,0),2),IF(AND(G18="Male",B18="Tvíliðaleikur"),INDEX(Tvíl.kk!$A$3:$F$1052,MATCH(Skráningarblað!F18,Tvíl.kk!$D$3:$D$1052,0),2),IF(AND(G18="Male",B18="Tvenndarleikur"),INDEX(Tvennd.kk!$A$3:$F$1020,MATCH(Skráningarblað!F18,Tvennd.kk!$D$3:$D$1020,0),2),IF(AND(G18="Female",B18="Einliðaleikur"),INDEX(Einl.kvk!$A$3:$F$1001,MATCH(Skráningarblað!F18,Einl.kvk!$D$3:$D$1001,0),2),IF(AND(G18="Female",B18="Tvíliðaleikur"),INDEX(Tvíl.kvk!$A$3:$F$1002,MATCH(Skráningarblað!F18,Tvíl.kvk!$D$3:$D$1002,0),2),IF(AND(G18="Female",B18="Tvenndarleikur"),INDEX(Tvennd.kvk!$A$3:$F$1006,MATCH(Skráningarblað!F18,Tvennd.kvk!$D$3:$D$1006,0),2),"")))))),"2. Deild")</f>
        <v/>
      </c>
      <c r="J18" s="13" t="str">
        <f t="shared" si="0"/>
        <v/>
      </c>
      <c r="K18" s="13" t="str">
        <f t="shared" si="1"/>
        <v/>
      </c>
      <c r="L18" s="13">
        <f t="shared" si="2"/>
        <v>0</v>
      </c>
      <c r="M18" s="13" t="str">
        <f t="shared" si="3"/>
        <v xml:space="preserve"> -  </v>
      </c>
      <c r="N18" s="13" t="str">
        <f>IFERROR(IF(AND(G18="Male",B18="Einliðaleikur"),INDEX(Einl.kk!$A$3:$F$1037,MATCH(Skráningarblað!F18,Einl.kk!$D$3:$D$1037,0),6),IF(AND(G18="Male",B18="Tvíliðaleikur"),INDEX(Tvíl.kk!$A$3:$F$1052,MATCH(Skráningarblað!F18,Tvíl.kk!$D$3:$D$1052,0),6),IF(AND(G18="Male",B18="Tvenndarleikur"),INDEX(Tvennd.kk!$A$3:$F$1020,MATCH(Skráningarblað!F18,Tvennd.kk!$D$3:$D$1020,0),6),IF(AND(G18="Female",B18="Einliðaleikur"),INDEX(Einl.kvk!$A$3:$F$1001,MATCH(Skráningarblað!F18,Einl.kvk!$D$3:$D$1001,0),6),IF(AND(G18="Female",B18="Tvíliðaleikur"),INDEX(Tvíl.kvk!$A$3:$F$1002,MATCH(Skráningarblað!F18,Tvíl.kvk!$D$3:$D$1002,0),6),IF(AND(G18="Female",B18="Tvenndarleikur"),INDEX(Tvennd.kvk!$A$3:$F$1006,MATCH(Skráningarblað!F18,Tvennd.kvk!$D$3:$D$1006,0),6),"")))))),0)</f>
        <v/>
      </c>
      <c r="O18" s="13" t="str">
        <f>IFERROR(IF(F18="","",IF(AND(NOT(B18="Einliðaleikur"),D18=""),"Partner Wanted",INDEX(Leikmannaskrá!$A$2:$D$1156,MATCH(D18,Leikmannaskrá!$A$2:$A$1160,0),2))),"")</f>
        <v/>
      </c>
      <c r="P18" s="13" t="str">
        <f>IFERROR(INDEX(Leikmannaskrá!$A$2:$D$1156,MATCH(D18,Leikmannaskrá!$A$2:$A$1160,0),4),"")</f>
        <v/>
      </c>
      <c r="Q18" s="13" t="str">
        <f>IFERROR(IF(AND(P18="Male",B18="Einliðaleikur"),INDEX(Einl.kk!$A$3:$F$1037,MATCH(Skráningarblað!O18,Einl.kk!$D$3:$D$1037,0),2),IF(AND(P18="Male",B18="Tvíliðaleikur"),INDEX(Tvíl.kk!$A$3:$F$1052,MATCH(Skráningarblað!O18,Tvíl.kk!$D$3:$D$1052,0),2),IF(AND(P18="Male",B18="Tvenndarleikur"),INDEX(Tvennd.kk!$A$3:$F$1020,MATCH(Skráningarblað!O18,Tvennd.kk!$D$3:$D$1020,0),2),IF(AND(P18="Female",B18="Einliðaleikur"),INDEX(Einl.kvk!$A$3:$F$1001,MATCH(Skráningarblað!O18,Einl.kvk!$D$3:$D$1001,0),2),IF(AND(P18="Female",B18="Tvíliðaleikur"),INDEX(Tvíl.kvk!$A$3:$F$1002,MATCH(Skráningarblað!O18,Tvíl.kvk!$D$3:$D$1002,0),2),IF(AND(P18="Female",B18="Tvenndarleikur"),INDEX(Tvennd.kvk!$A$3:$F$1006,MATCH(Skráningarblað!O18,Tvennd.kvk!$D$3:$D$1006,0),2),"")))))),"2. Deild")</f>
        <v/>
      </c>
      <c r="R18" s="13" t="str">
        <f t="shared" si="4"/>
        <v/>
      </c>
      <c r="S18" s="13" t="str">
        <f>IFERROR(IF(AND(P18="Male",B18="Einliðaleikur"),INDEX(Einl.kk!$A$3:$F$1037,MATCH(Skráningarblað!O18,Einl.kk!$D$3:$D$1037,0),6),IF(AND(P18="Male",B18="Tvíliðaleikur"),INDEX(Tvíl.kk!$A$3:$F$1052,MATCH(Skráningarblað!O18,Tvíl.kk!$D$3:$D$1052,0),6),IF(AND(P18="Male",B18="Tvenndarleikur"),INDEX(Tvennd.kk!$A$3:$F$1020,MATCH(Skráningarblað!O18,Tvennd.kk!$D$3:$D$1020,0),6),IF(AND(P18="Female",B18="Einliðaleikur"),INDEX(Einl.kvk!$A$3:$F$1001,MATCH(Skráningarblað!O18,Einl.kvk!$D$3:$D$1001,0),6),IF(AND(P18="Female",B18="Tvíliðaleikur"),INDEX(Tvíl.kvk!$A$3:$F$1002,MATCH(Skráningarblað!O18,Tvíl.kvk!$D$3:$D$1002,0),6),IF(AND(P18="Female",B18="Tvenndarleikur"),INDEX(Tvennd.kvk!$A$3:$F$1006,MATCH(Skráningarblað!O18,Tvennd.kvk!$D$3:$D$1006,0),6),"")))))),0)</f>
        <v/>
      </c>
      <c r="T18" s="13" t="str">
        <f>IFERROR(INDEX(Leikmannaskrá!$A$2:$E$597,MATCH(A18,Leikmannaskrá!$A$2:$A$597,0),5),"")</f>
        <v/>
      </c>
      <c r="U18" s="29" t="str">
        <f t="shared" si="5"/>
        <v/>
      </c>
    </row>
    <row r="19" spans="1:21" x14ac:dyDescent="0.35">
      <c r="A19" s="28"/>
      <c r="B19" s="28"/>
      <c r="C19" s="28"/>
      <c r="D19" s="28"/>
      <c r="E19" s="28"/>
      <c r="F19" s="13" t="str">
        <f>IFERROR(INDEX(Leikmannaskrá!$A$2:$D$1156,MATCH(A19,Leikmannaskrá!$A$2:$A$1160,0),2),"")</f>
        <v/>
      </c>
      <c r="G19" s="13" t="str">
        <f>IFERROR(INDEX(Leikmannaskrá!$A$2:$D$1156,MATCH(A19,Leikmannaskrá!$A$2:$A$1160,0),4),"")</f>
        <v/>
      </c>
      <c r="H19" s="13" t="str">
        <f>IFERROR(INDEX(Leikmannaskrá!$A$2:$D$1156,MATCH(A19,Leikmannaskrá!$A$2:$A$1160,0),3),"")</f>
        <v/>
      </c>
      <c r="I19" s="13" t="str">
        <f>IFERROR(IF(AND(G19="Male",B19="Einliðaleikur"),INDEX(Einl.kk!$A$3:$F$1037,MATCH(Skráningarblað!F19,Einl.kk!$D$3:$D$1037,0),2),IF(AND(G19="Male",B19="Tvíliðaleikur"),INDEX(Tvíl.kk!$A$3:$F$1052,MATCH(Skráningarblað!F19,Tvíl.kk!$D$3:$D$1052,0),2),IF(AND(G19="Male",B19="Tvenndarleikur"),INDEX(Tvennd.kk!$A$3:$F$1020,MATCH(Skráningarblað!F19,Tvennd.kk!$D$3:$D$1020,0),2),IF(AND(G19="Female",B19="Einliðaleikur"),INDEX(Einl.kvk!$A$3:$F$1001,MATCH(Skráningarblað!F19,Einl.kvk!$D$3:$D$1001,0),2),IF(AND(G19="Female",B19="Tvíliðaleikur"),INDEX(Tvíl.kvk!$A$3:$F$1002,MATCH(Skráningarblað!F19,Tvíl.kvk!$D$3:$D$1002,0),2),IF(AND(G19="Female",B19="Tvenndarleikur"),INDEX(Tvennd.kvk!$A$3:$F$1006,MATCH(Skráningarblað!F19,Tvennd.kvk!$D$3:$D$1006,0),2),"")))))),"2. Deild")</f>
        <v/>
      </c>
      <c r="J19" s="13" t="str">
        <f t="shared" si="0"/>
        <v/>
      </c>
      <c r="K19" s="13" t="str">
        <f t="shared" si="1"/>
        <v/>
      </c>
      <c r="L19" s="13">
        <f t="shared" si="2"/>
        <v>0</v>
      </c>
      <c r="M19" s="13" t="str">
        <f t="shared" si="3"/>
        <v xml:space="preserve"> -  </v>
      </c>
      <c r="N19" s="13" t="str">
        <f>IFERROR(IF(AND(G19="Male",B19="Einliðaleikur"),INDEX(Einl.kk!$A$3:$F$1037,MATCH(Skráningarblað!F19,Einl.kk!$D$3:$D$1037,0),6),IF(AND(G19="Male",B19="Tvíliðaleikur"),INDEX(Tvíl.kk!$A$3:$F$1052,MATCH(Skráningarblað!F19,Tvíl.kk!$D$3:$D$1052,0),6),IF(AND(G19="Male",B19="Tvenndarleikur"),INDEX(Tvennd.kk!$A$3:$F$1020,MATCH(Skráningarblað!F19,Tvennd.kk!$D$3:$D$1020,0),6),IF(AND(G19="Female",B19="Einliðaleikur"),INDEX(Einl.kvk!$A$3:$F$1001,MATCH(Skráningarblað!F19,Einl.kvk!$D$3:$D$1001,0),6),IF(AND(G19="Female",B19="Tvíliðaleikur"),INDEX(Tvíl.kvk!$A$3:$F$1002,MATCH(Skráningarblað!F19,Tvíl.kvk!$D$3:$D$1002,0),6),IF(AND(G19="Female",B19="Tvenndarleikur"),INDEX(Tvennd.kvk!$A$3:$F$1006,MATCH(Skráningarblað!F19,Tvennd.kvk!$D$3:$D$1006,0),6),"")))))),0)</f>
        <v/>
      </c>
      <c r="O19" s="13" t="str">
        <f>IFERROR(IF(F19="","",IF(AND(NOT(B19="Einliðaleikur"),D19=""),"Partner Wanted",INDEX(Leikmannaskrá!$A$2:$D$1156,MATCH(D19,Leikmannaskrá!$A$2:$A$1160,0),2))),"")</f>
        <v/>
      </c>
      <c r="P19" s="13" t="str">
        <f>IFERROR(INDEX(Leikmannaskrá!$A$2:$D$1156,MATCH(D19,Leikmannaskrá!$A$2:$A$1160,0),4),"")</f>
        <v/>
      </c>
      <c r="Q19" s="13" t="str">
        <f>IFERROR(IF(AND(P19="Male",B19="Einliðaleikur"),INDEX(Einl.kk!$A$3:$F$1037,MATCH(Skráningarblað!O19,Einl.kk!$D$3:$D$1037,0),2),IF(AND(P19="Male",B19="Tvíliðaleikur"),INDEX(Tvíl.kk!$A$3:$F$1052,MATCH(Skráningarblað!O19,Tvíl.kk!$D$3:$D$1052,0),2),IF(AND(P19="Male",B19="Tvenndarleikur"),INDEX(Tvennd.kk!$A$3:$F$1020,MATCH(Skráningarblað!O19,Tvennd.kk!$D$3:$D$1020,0),2),IF(AND(P19="Female",B19="Einliðaleikur"),INDEX(Einl.kvk!$A$3:$F$1001,MATCH(Skráningarblað!O19,Einl.kvk!$D$3:$D$1001,0),2),IF(AND(P19="Female",B19="Tvíliðaleikur"),INDEX(Tvíl.kvk!$A$3:$F$1002,MATCH(Skráningarblað!O19,Tvíl.kvk!$D$3:$D$1002,0),2),IF(AND(P19="Female",B19="Tvenndarleikur"),INDEX(Tvennd.kvk!$A$3:$F$1006,MATCH(Skráningarblað!O19,Tvennd.kvk!$D$3:$D$1006,0),2),"")))))),"2. Deild")</f>
        <v/>
      </c>
      <c r="R19" s="13" t="str">
        <f t="shared" si="4"/>
        <v/>
      </c>
      <c r="S19" s="13" t="str">
        <f>IFERROR(IF(AND(P19="Male",B19="Einliðaleikur"),INDEX(Einl.kk!$A$3:$F$1037,MATCH(Skráningarblað!O19,Einl.kk!$D$3:$D$1037,0),6),IF(AND(P19="Male",B19="Tvíliðaleikur"),INDEX(Tvíl.kk!$A$3:$F$1052,MATCH(Skráningarblað!O19,Tvíl.kk!$D$3:$D$1052,0),6),IF(AND(P19="Male",B19="Tvenndarleikur"),INDEX(Tvennd.kk!$A$3:$F$1020,MATCH(Skráningarblað!O19,Tvennd.kk!$D$3:$D$1020,0),6),IF(AND(P19="Female",B19="Einliðaleikur"),INDEX(Einl.kvk!$A$3:$F$1001,MATCH(Skráningarblað!O19,Einl.kvk!$D$3:$D$1001,0),6),IF(AND(P19="Female",B19="Tvíliðaleikur"),INDEX(Tvíl.kvk!$A$3:$F$1002,MATCH(Skráningarblað!O19,Tvíl.kvk!$D$3:$D$1002,0),6),IF(AND(P19="Female",B19="Tvenndarleikur"),INDEX(Tvennd.kvk!$A$3:$F$1006,MATCH(Skráningarblað!O19,Tvennd.kvk!$D$3:$D$1006,0),6),"")))))),0)</f>
        <v/>
      </c>
      <c r="T19" s="13" t="str">
        <f>IFERROR(INDEX(Leikmannaskrá!$A$2:$E$597,MATCH(A19,Leikmannaskrá!$A$2:$A$597,0),5),"")</f>
        <v/>
      </c>
      <c r="U19" s="29" t="str">
        <f t="shared" si="5"/>
        <v/>
      </c>
    </row>
    <row r="20" spans="1:21" x14ac:dyDescent="0.35">
      <c r="A20" s="28"/>
      <c r="B20" s="28"/>
      <c r="C20" s="28"/>
      <c r="D20" s="28"/>
      <c r="E20" s="28"/>
      <c r="F20" s="13" t="str">
        <f>IFERROR(INDEX(Leikmannaskrá!$A$2:$D$1156,MATCH(A20,Leikmannaskrá!$A$2:$A$1160,0),2),"")</f>
        <v/>
      </c>
      <c r="G20" s="13" t="str">
        <f>IFERROR(INDEX(Leikmannaskrá!$A$2:$D$1156,MATCH(A20,Leikmannaskrá!$A$2:$A$1160,0),4),"")</f>
        <v/>
      </c>
      <c r="H20" s="13" t="str">
        <f>IFERROR(INDEX(Leikmannaskrá!$A$2:$D$1156,MATCH(A20,Leikmannaskrá!$A$2:$A$1160,0),3),"")</f>
        <v/>
      </c>
      <c r="I20" s="13" t="str">
        <f>IFERROR(IF(AND(G20="Male",B20="Einliðaleikur"),INDEX(Einl.kk!$A$3:$F$1037,MATCH(Skráningarblað!F20,Einl.kk!$D$3:$D$1037,0),2),IF(AND(G20="Male",B20="Tvíliðaleikur"),INDEX(Tvíl.kk!$A$3:$F$1052,MATCH(Skráningarblað!F20,Tvíl.kk!$D$3:$D$1052,0),2),IF(AND(G20="Male",B20="Tvenndarleikur"),INDEX(Tvennd.kk!$A$3:$F$1020,MATCH(Skráningarblað!F20,Tvennd.kk!$D$3:$D$1020,0),2),IF(AND(G20="Female",B20="Einliðaleikur"),INDEX(Einl.kvk!$A$3:$F$1001,MATCH(Skráningarblað!F20,Einl.kvk!$D$3:$D$1001,0),2),IF(AND(G20="Female",B20="Tvíliðaleikur"),INDEX(Tvíl.kvk!$A$3:$F$1002,MATCH(Skráningarblað!F20,Tvíl.kvk!$D$3:$D$1002,0),2),IF(AND(G20="Female",B20="Tvenndarleikur"),INDEX(Tvennd.kvk!$A$3:$F$1006,MATCH(Skráningarblað!F20,Tvennd.kvk!$D$3:$D$1006,0),2),"")))))),"2. Deild")</f>
        <v/>
      </c>
      <c r="J20" s="13" t="str">
        <f t="shared" si="0"/>
        <v/>
      </c>
      <c r="K20" s="13" t="str">
        <f t="shared" si="1"/>
        <v/>
      </c>
      <c r="L20" s="13">
        <f t="shared" si="2"/>
        <v>0</v>
      </c>
      <c r="M20" s="13" t="str">
        <f t="shared" si="3"/>
        <v xml:space="preserve"> -  </v>
      </c>
      <c r="N20" s="13" t="str">
        <f>IFERROR(IF(AND(G20="Male",B20="Einliðaleikur"),INDEX(Einl.kk!$A$3:$F$1037,MATCH(Skráningarblað!F20,Einl.kk!$D$3:$D$1037,0),6),IF(AND(G20="Male",B20="Tvíliðaleikur"),INDEX(Tvíl.kk!$A$3:$F$1052,MATCH(Skráningarblað!F20,Tvíl.kk!$D$3:$D$1052,0),6),IF(AND(G20="Male",B20="Tvenndarleikur"),INDEX(Tvennd.kk!$A$3:$F$1020,MATCH(Skráningarblað!F20,Tvennd.kk!$D$3:$D$1020,0),6),IF(AND(G20="Female",B20="Einliðaleikur"),INDEX(Einl.kvk!$A$3:$F$1001,MATCH(Skráningarblað!F20,Einl.kvk!$D$3:$D$1001,0),6),IF(AND(G20="Female",B20="Tvíliðaleikur"),INDEX(Tvíl.kvk!$A$3:$F$1002,MATCH(Skráningarblað!F20,Tvíl.kvk!$D$3:$D$1002,0),6),IF(AND(G20="Female",B20="Tvenndarleikur"),INDEX(Tvennd.kvk!$A$3:$F$1006,MATCH(Skráningarblað!F20,Tvennd.kvk!$D$3:$D$1006,0),6),"")))))),0)</f>
        <v/>
      </c>
      <c r="O20" s="13" t="str">
        <f>IFERROR(IF(F20="","",IF(AND(NOT(B20="Einliðaleikur"),D20=""),"Partner Wanted",INDEX(Leikmannaskrá!$A$2:$D$1156,MATCH(D20,Leikmannaskrá!$A$2:$A$1160,0),2))),"")</f>
        <v/>
      </c>
      <c r="P20" s="13" t="str">
        <f>IFERROR(INDEX(Leikmannaskrá!$A$2:$D$1156,MATCH(D20,Leikmannaskrá!$A$2:$A$1160,0),4),"")</f>
        <v/>
      </c>
      <c r="Q20" s="13" t="str">
        <f>IFERROR(IF(AND(P20="Male",B20="Einliðaleikur"),INDEX(Einl.kk!$A$3:$F$1037,MATCH(Skráningarblað!O20,Einl.kk!$D$3:$D$1037,0),2),IF(AND(P20="Male",B20="Tvíliðaleikur"),INDEX(Tvíl.kk!$A$3:$F$1052,MATCH(Skráningarblað!O20,Tvíl.kk!$D$3:$D$1052,0),2),IF(AND(P20="Male",B20="Tvenndarleikur"),INDEX(Tvennd.kk!$A$3:$F$1020,MATCH(Skráningarblað!O20,Tvennd.kk!$D$3:$D$1020,0),2),IF(AND(P20="Female",B20="Einliðaleikur"),INDEX(Einl.kvk!$A$3:$F$1001,MATCH(Skráningarblað!O20,Einl.kvk!$D$3:$D$1001,0),2),IF(AND(P20="Female",B20="Tvíliðaleikur"),INDEX(Tvíl.kvk!$A$3:$F$1002,MATCH(Skráningarblað!O20,Tvíl.kvk!$D$3:$D$1002,0),2),IF(AND(P20="Female",B20="Tvenndarleikur"),INDEX(Tvennd.kvk!$A$3:$F$1006,MATCH(Skráningarblað!O20,Tvennd.kvk!$D$3:$D$1006,0),2),"")))))),"2. Deild")</f>
        <v/>
      </c>
      <c r="R20" s="13" t="str">
        <f t="shared" si="4"/>
        <v/>
      </c>
      <c r="S20" s="13" t="str">
        <f>IFERROR(IF(AND(P20="Male",B20="Einliðaleikur"),INDEX(Einl.kk!$A$3:$F$1037,MATCH(Skráningarblað!O20,Einl.kk!$D$3:$D$1037,0),6),IF(AND(P20="Male",B20="Tvíliðaleikur"),INDEX(Tvíl.kk!$A$3:$F$1052,MATCH(Skráningarblað!O20,Tvíl.kk!$D$3:$D$1052,0),6),IF(AND(P20="Male",B20="Tvenndarleikur"),INDEX(Tvennd.kk!$A$3:$F$1020,MATCH(Skráningarblað!O20,Tvennd.kk!$D$3:$D$1020,0),6),IF(AND(P20="Female",B20="Einliðaleikur"),INDEX(Einl.kvk!$A$3:$F$1001,MATCH(Skráningarblað!O20,Einl.kvk!$D$3:$D$1001,0),6),IF(AND(P20="Female",B20="Tvíliðaleikur"),INDEX(Tvíl.kvk!$A$3:$F$1002,MATCH(Skráningarblað!O20,Tvíl.kvk!$D$3:$D$1002,0),6),IF(AND(P20="Female",B20="Tvenndarleikur"),INDEX(Tvennd.kvk!$A$3:$F$1006,MATCH(Skráningarblað!O20,Tvennd.kvk!$D$3:$D$1006,0),6),"")))))),0)</f>
        <v/>
      </c>
      <c r="T20" s="13" t="str">
        <f>IFERROR(INDEX(Leikmannaskrá!$A$2:$E$597,MATCH(A20,Leikmannaskrá!$A$2:$A$597,0),5),"")</f>
        <v/>
      </c>
      <c r="U20" s="29" t="str">
        <f t="shared" si="5"/>
        <v/>
      </c>
    </row>
    <row r="21" spans="1:21" x14ac:dyDescent="0.35">
      <c r="A21" s="28"/>
      <c r="B21" s="28"/>
      <c r="C21" s="28"/>
      <c r="D21" s="28"/>
      <c r="E21" s="28"/>
      <c r="F21" s="13" t="str">
        <f>IFERROR(INDEX(Leikmannaskrá!$A$2:$D$1156,MATCH(A21,Leikmannaskrá!$A$2:$A$1160,0),2),"")</f>
        <v/>
      </c>
      <c r="G21" s="13" t="str">
        <f>IFERROR(INDEX(Leikmannaskrá!$A$2:$D$1156,MATCH(A21,Leikmannaskrá!$A$2:$A$1160,0),4),"")</f>
        <v/>
      </c>
      <c r="H21" s="13" t="str">
        <f>IFERROR(INDEX(Leikmannaskrá!$A$2:$D$1156,MATCH(A21,Leikmannaskrá!$A$2:$A$1160,0),3),"")</f>
        <v/>
      </c>
      <c r="I21" s="13" t="str">
        <f>IFERROR(IF(AND(G21="Male",B21="Einliðaleikur"),INDEX(Einl.kk!$A$3:$F$1037,MATCH(Skráningarblað!F21,Einl.kk!$D$3:$D$1037,0),2),IF(AND(G21="Male",B21="Tvíliðaleikur"),INDEX(Tvíl.kk!$A$3:$F$1052,MATCH(Skráningarblað!F21,Tvíl.kk!$D$3:$D$1052,0),2),IF(AND(G21="Male",B21="Tvenndarleikur"),INDEX(Tvennd.kk!$A$3:$F$1020,MATCH(Skráningarblað!F21,Tvennd.kk!$D$3:$D$1020,0),2),IF(AND(G21="Female",B21="Einliðaleikur"),INDEX(Einl.kvk!$A$3:$F$1001,MATCH(Skráningarblað!F21,Einl.kvk!$D$3:$D$1001,0),2),IF(AND(G21="Female",B21="Tvíliðaleikur"),INDEX(Tvíl.kvk!$A$3:$F$1002,MATCH(Skráningarblað!F21,Tvíl.kvk!$D$3:$D$1002,0),2),IF(AND(G21="Female",B21="Tvenndarleikur"),INDEX(Tvennd.kvk!$A$3:$F$1006,MATCH(Skráningarblað!F21,Tvennd.kvk!$D$3:$D$1006,0),2),"")))))),"2. Deild")</f>
        <v/>
      </c>
      <c r="J21" s="13" t="str">
        <f t="shared" si="0"/>
        <v/>
      </c>
      <c r="K21" s="13" t="str">
        <f t="shared" si="1"/>
        <v/>
      </c>
      <c r="L21" s="13">
        <f t="shared" si="2"/>
        <v>0</v>
      </c>
      <c r="M21" s="13" t="str">
        <f t="shared" si="3"/>
        <v xml:space="preserve"> -  </v>
      </c>
      <c r="N21" s="13" t="str">
        <f>IFERROR(IF(AND(G21="Male",B21="Einliðaleikur"),INDEX(Einl.kk!$A$3:$F$1037,MATCH(Skráningarblað!F21,Einl.kk!$D$3:$D$1037,0),6),IF(AND(G21="Male",B21="Tvíliðaleikur"),INDEX(Tvíl.kk!$A$3:$F$1052,MATCH(Skráningarblað!F21,Tvíl.kk!$D$3:$D$1052,0),6),IF(AND(G21="Male",B21="Tvenndarleikur"),INDEX(Tvennd.kk!$A$3:$F$1020,MATCH(Skráningarblað!F21,Tvennd.kk!$D$3:$D$1020,0),6),IF(AND(G21="Female",B21="Einliðaleikur"),INDEX(Einl.kvk!$A$3:$F$1001,MATCH(Skráningarblað!F21,Einl.kvk!$D$3:$D$1001,0),6),IF(AND(G21="Female",B21="Tvíliðaleikur"),INDEX(Tvíl.kvk!$A$3:$F$1002,MATCH(Skráningarblað!F21,Tvíl.kvk!$D$3:$D$1002,0),6),IF(AND(G21="Female",B21="Tvenndarleikur"),INDEX(Tvennd.kvk!$A$3:$F$1006,MATCH(Skráningarblað!F21,Tvennd.kvk!$D$3:$D$1006,0),6),"")))))),0)</f>
        <v/>
      </c>
      <c r="O21" s="13" t="str">
        <f>IFERROR(IF(F21="","",IF(AND(NOT(B21="Einliðaleikur"),D21=""),"Partner Wanted",INDEX(Leikmannaskrá!$A$2:$D$1156,MATCH(D21,Leikmannaskrá!$A$2:$A$1160,0),2))),"")</f>
        <v/>
      </c>
      <c r="P21" s="13" t="str">
        <f>IFERROR(INDEX(Leikmannaskrá!$A$2:$D$1156,MATCH(D21,Leikmannaskrá!$A$2:$A$1160,0),4),"")</f>
        <v/>
      </c>
      <c r="Q21" s="13" t="str">
        <f>IFERROR(IF(AND(P21="Male",B21="Einliðaleikur"),INDEX(Einl.kk!$A$3:$F$1037,MATCH(Skráningarblað!O21,Einl.kk!$D$3:$D$1037,0),2),IF(AND(P21="Male",B21="Tvíliðaleikur"),INDEX(Tvíl.kk!$A$3:$F$1052,MATCH(Skráningarblað!O21,Tvíl.kk!$D$3:$D$1052,0),2),IF(AND(P21="Male",B21="Tvenndarleikur"),INDEX(Tvennd.kk!$A$3:$F$1020,MATCH(Skráningarblað!O21,Tvennd.kk!$D$3:$D$1020,0),2),IF(AND(P21="Female",B21="Einliðaleikur"),INDEX(Einl.kvk!$A$3:$F$1001,MATCH(Skráningarblað!O21,Einl.kvk!$D$3:$D$1001,0),2),IF(AND(P21="Female",B21="Tvíliðaleikur"),INDEX(Tvíl.kvk!$A$3:$F$1002,MATCH(Skráningarblað!O21,Tvíl.kvk!$D$3:$D$1002,0),2),IF(AND(P21="Female",B21="Tvenndarleikur"),INDEX(Tvennd.kvk!$A$3:$F$1006,MATCH(Skráningarblað!O21,Tvennd.kvk!$D$3:$D$1006,0),2),"")))))),"2. Deild")</f>
        <v/>
      </c>
      <c r="R21" s="13" t="str">
        <f t="shared" si="4"/>
        <v/>
      </c>
      <c r="S21" s="13" t="str">
        <f>IFERROR(IF(AND(P21="Male",B21="Einliðaleikur"),INDEX(Einl.kk!$A$3:$F$1037,MATCH(Skráningarblað!O21,Einl.kk!$D$3:$D$1037,0),6),IF(AND(P21="Male",B21="Tvíliðaleikur"),INDEX(Tvíl.kk!$A$3:$F$1052,MATCH(Skráningarblað!O21,Tvíl.kk!$D$3:$D$1052,0),6),IF(AND(P21="Male",B21="Tvenndarleikur"),INDEX(Tvennd.kk!$A$3:$F$1020,MATCH(Skráningarblað!O21,Tvennd.kk!$D$3:$D$1020,0),6),IF(AND(P21="Female",B21="Einliðaleikur"),INDEX(Einl.kvk!$A$3:$F$1001,MATCH(Skráningarblað!O21,Einl.kvk!$D$3:$D$1001,0),6),IF(AND(P21="Female",B21="Tvíliðaleikur"),INDEX(Tvíl.kvk!$A$3:$F$1002,MATCH(Skráningarblað!O21,Tvíl.kvk!$D$3:$D$1002,0),6),IF(AND(P21="Female",B21="Tvenndarleikur"),INDEX(Tvennd.kvk!$A$3:$F$1006,MATCH(Skráningarblað!O21,Tvennd.kvk!$D$3:$D$1006,0),6),"")))))),0)</f>
        <v/>
      </c>
      <c r="T21" s="13" t="str">
        <f>IFERROR(INDEX(Leikmannaskrá!$A$2:$E$597,MATCH(A21,Leikmannaskrá!$A$2:$A$597,0),5),"")</f>
        <v/>
      </c>
      <c r="U21" s="29" t="str">
        <f t="shared" si="5"/>
        <v/>
      </c>
    </row>
    <row r="22" spans="1:21" x14ac:dyDescent="0.35">
      <c r="A22" s="28"/>
      <c r="B22" s="28"/>
      <c r="C22" s="28"/>
      <c r="D22" s="28"/>
      <c r="E22" s="28"/>
      <c r="F22" s="13" t="str">
        <f>IFERROR(INDEX(Leikmannaskrá!$A$2:$D$1156,MATCH(A22,Leikmannaskrá!$A$2:$A$1160,0),2),"")</f>
        <v/>
      </c>
      <c r="G22" s="13" t="str">
        <f>IFERROR(INDEX(Leikmannaskrá!$A$2:$D$1156,MATCH(A22,Leikmannaskrá!$A$2:$A$1160,0),4),"")</f>
        <v/>
      </c>
      <c r="H22" s="13" t="str">
        <f>IFERROR(INDEX(Leikmannaskrá!$A$2:$D$1156,MATCH(A22,Leikmannaskrá!$A$2:$A$1160,0),3),"")</f>
        <v/>
      </c>
      <c r="I22" s="13" t="str">
        <f>IFERROR(IF(AND(G22="Male",B22="Einliðaleikur"),INDEX(Einl.kk!$A$3:$F$1037,MATCH(Skráningarblað!F22,Einl.kk!$D$3:$D$1037,0),2),IF(AND(G22="Male",B22="Tvíliðaleikur"),INDEX(Tvíl.kk!$A$3:$F$1052,MATCH(Skráningarblað!F22,Tvíl.kk!$D$3:$D$1052,0),2),IF(AND(G22="Male",B22="Tvenndarleikur"),INDEX(Tvennd.kk!$A$3:$F$1020,MATCH(Skráningarblað!F22,Tvennd.kk!$D$3:$D$1020,0),2),IF(AND(G22="Female",B22="Einliðaleikur"),INDEX(Einl.kvk!$A$3:$F$1001,MATCH(Skráningarblað!F22,Einl.kvk!$D$3:$D$1001,0),2),IF(AND(G22="Female",B22="Tvíliðaleikur"),INDEX(Tvíl.kvk!$A$3:$F$1002,MATCH(Skráningarblað!F22,Tvíl.kvk!$D$3:$D$1002,0),2),IF(AND(G22="Female",B22="Tvenndarleikur"),INDEX(Tvennd.kvk!$A$3:$F$1006,MATCH(Skráningarblað!F22,Tvennd.kvk!$D$3:$D$1006,0),2),"")))))),"2. Deild")</f>
        <v/>
      </c>
      <c r="J22" s="13" t="str">
        <f t="shared" si="0"/>
        <v/>
      </c>
      <c r="K22" s="13" t="str">
        <f t="shared" si="1"/>
        <v/>
      </c>
      <c r="L22" s="13">
        <f t="shared" si="2"/>
        <v>0</v>
      </c>
      <c r="M22" s="13" t="str">
        <f t="shared" si="3"/>
        <v xml:space="preserve"> -  </v>
      </c>
      <c r="N22" s="13" t="str">
        <f>IFERROR(IF(AND(G22="Male",B22="Einliðaleikur"),INDEX(Einl.kk!$A$3:$F$1037,MATCH(Skráningarblað!F22,Einl.kk!$D$3:$D$1037,0),6),IF(AND(G22="Male",B22="Tvíliðaleikur"),INDEX(Tvíl.kk!$A$3:$F$1052,MATCH(Skráningarblað!F22,Tvíl.kk!$D$3:$D$1052,0),6),IF(AND(G22="Male",B22="Tvenndarleikur"),INDEX(Tvennd.kk!$A$3:$F$1020,MATCH(Skráningarblað!F22,Tvennd.kk!$D$3:$D$1020,0),6),IF(AND(G22="Female",B22="Einliðaleikur"),INDEX(Einl.kvk!$A$3:$F$1001,MATCH(Skráningarblað!F22,Einl.kvk!$D$3:$D$1001,0),6),IF(AND(G22="Female",B22="Tvíliðaleikur"),INDEX(Tvíl.kvk!$A$3:$F$1002,MATCH(Skráningarblað!F22,Tvíl.kvk!$D$3:$D$1002,0),6),IF(AND(G22="Female",B22="Tvenndarleikur"),INDEX(Tvennd.kvk!$A$3:$F$1006,MATCH(Skráningarblað!F22,Tvennd.kvk!$D$3:$D$1006,0),6),"")))))),0)</f>
        <v/>
      </c>
      <c r="O22" s="13" t="str">
        <f>IFERROR(IF(F22="","",IF(AND(NOT(B22="Einliðaleikur"),D22=""),"Partner Wanted",INDEX(Leikmannaskrá!$A$2:$D$1156,MATCH(D22,Leikmannaskrá!$A$2:$A$1160,0),2))),"")</f>
        <v/>
      </c>
      <c r="P22" s="13" t="str">
        <f>IFERROR(INDEX(Leikmannaskrá!$A$2:$D$1156,MATCH(D22,Leikmannaskrá!$A$2:$A$1160,0),4),"")</f>
        <v/>
      </c>
      <c r="Q22" s="13" t="str">
        <f>IFERROR(IF(AND(P22="Male",B22="Einliðaleikur"),INDEX(Einl.kk!$A$3:$F$1037,MATCH(Skráningarblað!O22,Einl.kk!$D$3:$D$1037,0),2),IF(AND(P22="Male",B22="Tvíliðaleikur"),INDEX(Tvíl.kk!$A$3:$F$1052,MATCH(Skráningarblað!O22,Tvíl.kk!$D$3:$D$1052,0),2),IF(AND(P22="Male",B22="Tvenndarleikur"),INDEX(Tvennd.kk!$A$3:$F$1020,MATCH(Skráningarblað!O22,Tvennd.kk!$D$3:$D$1020,0),2),IF(AND(P22="Female",B22="Einliðaleikur"),INDEX(Einl.kvk!$A$3:$F$1001,MATCH(Skráningarblað!O22,Einl.kvk!$D$3:$D$1001,0),2),IF(AND(P22="Female",B22="Tvíliðaleikur"),INDEX(Tvíl.kvk!$A$3:$F$1002,MATCH(Skráningarblað!O22,Tvíl.kvk!$D$3:$D$1002,0),2),IF(AND(P22="Female",B22="Tvenndarleikur"),INDEX(Tvennd.kvk!$A$3:$F$1006,MATCH(Skráningarblað!O22,Tvennd.kvk!$D$3:$D$1006,0),2),"")))))),"2. Deild")</f>
        <v/>
      </c>
      <c r="R22" s="13" t="str">
        <f t="shared" si="4"/>
        <v/>
      </c>
      <c r="S22" s="13" t="str">
        <f>IFERROR(IF(AND(P22="Male",B22="Einliðaleikur"),INDEX(Einl.kk!$A$3:$F$1037,MATCH(Skráningarblað!O22,Einl.kk!$D$3:$D$1037,0),6),IF(AND(P22="Male",B22="Tvíliðaleikur"),INDEX(Tvíl.kk!$A$3:$F$1052,MATCH(Skráningarblað!O22,Tvíl.kk!$D$3:$D$1052,0),6),IF(AND(P22="Male",B22="Tvenndarleikur"),INDEX(Tvennd.kk!$A$3:$F$1020,MATCH(Skráningarblað!O22,Tvennd.kk!$D$3:$D$1020,0),6),IF(AND(P22="Female",B22="Einliðaleikur"),INDEX(Einl.kvk!$A$3:$F$1001,MATCH(Skráningarblað!O22,Einl.kvk!$D$3:$D$1001,0),6),IF(AND(P22="Female",B22="Tvíliðaleikur"),INDEX(Tvíl.kvk!$A$3:$F$1002,MATCH(Skráningarblað!O22,Tvíl.kvk!$D$3:$D$1002,0),6),IF(AND(P22="Female",B22="Tvenndarleikur"),INDEX(Tvennd.kvk!$A$3:$F$1006,MATCH(Skráningarblað!O22,Tvennd.kvk!$D$3:$D$1006,0),6),"")))))),0)</f>
        <v/>
      </c>
      <c r="T22" s="13" t="str">
        <f>IFERROR(INDEX(Leikmannaskrá!$A$2:$E$597,MATCH(A22,Leikmannaskrá!$A$2:$A$597,0),5),"")</f>
        <v/>
      </c>
      <c r="U22" s="29" t="str">
        <f t="shared" si="5"/>
        <v/>
      </c>
    </row>
    <row r="23" spans="1:21" x14ac:dyDescent="0.35">
      <c r="A23" s="28"/>
      <c r="B23" s="28"/>
      <c r="C23" s="28"/>
      <c r="D23" s="28"/>
      <c r="E23" s="28"/>
      <c r="F23" s="13" t="str">
        <f>IFERROR(INDEX(Leikmannaskrá!$A$2:$D$1156,MATCH(A23,Leikmannaskrá!$A$2:$A$1160,0),2),"")</f>
        <v/>
      </c>
      <c r="G23" s="13" t="str">
        <f>IFERROR(INDEX(Leikmannaskrá!$A$2:$D$1156,MATCH(A23,Leikmannaskrá!$A$2:$A$1160,0),4),"")</f>
        <v/>
      </c>
      <c r="H23" s="13" t="str">
        <f>IFERROR(INDEX(Leikmannaskrá!$A$2:$D$1156,MATCH(A23,Leikmannaskrá!$A$2:$A$1160,0),3),"")</f>
        <v/>
      </c>
      <c r="I23" s="13" t="str">
        <f>IFERROR(IF(AND(G23="Male",B23="Einliðaleikur"),INDEX(Einl.kk!$A$3:$F$1037,MATCH(Skráningarblað!F23,Einl.kk!$D$3:$D$1037,0),2),IF(AND(G23="Male",B23="Tvíliðaleikur"),INDEX(Tvíl.kk!$A$3:$F$1052,MATCH(Skráningarblað!F23,Tvíl.kk!$D$3:$D$1052,0),2),IF(AND(G23="Male",B23="Tvenndarleikur"),INDEX(Tvennd.kk!$A$3:$F$1020,MATCH(Skráningarblað!F23,Tvennd.kk!$D$3:$D$1020,0),2),IF(AND(G23="Female",B23="Einliðaleikur"),INDEX(Einl.kvk!$A$3:$F$1001,MATCH(Skráningarblað!F23,Einl.kvk!$D$3:$D$1001,0),2),IF(AND(G23="Female",B23="Tvíliðaleikur"),INDEX(Tvíl.kvk!$A$3:$F$1002,MATCH(Skráningarblað!F23,Tvíl.kvk!$D$3:$D$1002,0),2),IF(AND(G23="Female",B23="Tvenndarleikur"),INDEX(Tvennd.kvk!$A$3:$F$1006,MATCH(Skráningarblað!F23,Tvennd.kvk!$D$3:$D$1006,0),2),"")))))),"2. Deild")</f>
        <v/>
      </c>
      <c r="J23" s="13" t="str">
        <f t="shared" si="0"/>
        <v/>
      </c>
      <c r="K23" s="13" t="str">
        <f t="shared" si="1"/>
        <v/>
      </c>
      <c r="L23" s="13">
        <f t="shared" si="2"/>
        <v>0</v>
      </c>
      <c r="M23" s="13" t="str">
        <f t="shared" si="3"/>
        <v xml:space="preserve"> -  </v>
      </c>
      <c r="N23" s="13" t="str">
        <f>IFERROR(IF(AND(G23="Male",B23="Einliðaleikur"),INDEX(Einl.kk!$A$3:$F$1037,MATCH(Skráningarblað!F23,Einl.kk!$D$3:$D$1037,0),6),IF(AND(G23="Male",B23="Tvíliðaleikur"),INDEX(Tvíl.kk!$A$3:$F$1052,MATCH(Skráningarblað!F23,Tvíl.kk!$D$3:$D$1052,0),6),IF(AND(G23="Male",B23="Tvenndarleikur"),INDEX(Tvennd.kk!$A$3:$F$1020,MATCH(Skráningarblað!F23,Tvennd.kk!$D$3:$D$1020,0),6),IF(AND(G23="Female",B23="Einliðaleikur"),INDEX(Einl.kvk!$A$3:$F$1001,MATCH(Skráningarblað!F23,Einl.kvk!$D$3:$D$1001,0),6),IF(AND(G23="Female",B23="Tvíliðaleikur"),INDEX(Tvíl.kvk!$A$3:$F$1002,MATCH(Skráningarblað!F23,Tvíl.kvk!$D$3:$D$1002,0),6),IF(AND(G23="Female",B23="Tvenndarleikur"),INDEX(Tvennd.kvk!$A$3:$F$1006,MATCH(Skráningarblað!F23,Tvennd.kvk!$D$3:$D$1006,0),6),"")))))),0)</f>
        <v/>
      </c>
      <c r="O23" s="13" t="str">
        <f>IFERROR(IF(F23="","",IF(AND(NOT(B23="Einliðaleikur"),D23=""),"Partner Wanted",INDEX(Leikmannaskrá!$A$2:$D$1156,MATCH(D23,Leikmannaskrá!$A$2:$A$1160,0),2))),"")</f>
        <v/>
      </c>
      <c r="P23" s="13" t="str">
        <f>IFERROR(INDEX(Leikmannaskrá!$A$2:$D$1156,MATCH(D23,Leikmannaskrá!$A$2:$A$1160,0),4),"")</f>
        <v/>
      </c>
      <c r="Q23" s="13" t="str">
        <f>IFERROR(IF(AND(P23="Male",B23="Einliðaleikur"),INDEX(Einl.kk!$A$3:$F$1037,MATCH(Skráningarblað!O23,Einl.kk!$D$3:$D$1037,0),2),IF(AND(P23="Male",B23="Tvíliðaleikur"),INDEX(Tvíl.kk!$A$3:$F$1052,MATCH(Skráningarblað!O23,Tvíl.kk!$D$3:$D$1052,0),2),IF(AND(P23="Male",B23="Tvenndarleikur"),INDEX(Tvennd.kk!$A$3:$F$1020,MATCH(Skráningarblað!O23,Tvennd.kk!$D$3:$D$1020,0),2),IF(AND(P23="Female",B23="Einliðaleikur"),INDEX(Einl.kvk!$A$3:$F$1001,MATCH(Skráningarblað!O23,Einl.kvk!$D$3:$D$1001,0),2),IF(AND(P23="Female",B23="Tvíliðaleikur"),INDEX(Tvíl.kvk!$A$3:$F$1002,MATCH(Skráningarblað!O23,Tvíl.kvk!$D$3:$D$1002,0),2),IF(AND(P23="Female",B23="Tvenndarleikur"),INDEX(Tvennd.kvk!$A$3:$F$1006,MATCH(Skráningarblað!O23,Tvennd.kvk!$D$3:$D$1006,0),2),"")))))),"2. Deild")</f>
        <v/>
      </c>
      <c r="R23" s="13" t="str">
        <f t="shared" si="4"/>
        <v/>
      </c>
      <c r="S23" s="13" t="str">
        <f>IFERROR(IF(AND(P23="Male",B23="Einliðaleikur"),INDEX(Einl.kk!$A$3:$F$1037,MATCH(Skráningarblað!O23,Einl.kk!$D$3:$D$1037,0),6),IF(AND(P23="Male",B23="Tvíliðaleikur"),INDEX(Tvíl.kk!$A$3:$F$1052,MATCH(Skráningarblað!O23,Tvíl.kk!$D$3:$D$1052,0),6),IF(AND(P23="Male",B23="Tvenndarleikur"),INDEX(Tvennd.kk!$A$3:$F$1020,MATCH(Skráningarblað!O23,Tvennd.kk!$D$3:$D$1020,0),6),IF(AND(P23="Female",B23="Einliðaleikur"),INDEX(Einl.kvk!$A$3:$F$1001,MATCH(Skráningarblað!O23,Einl.kvk!$D$3:$D$1001,0),6),IF(AND(P23="Female",B23="Tvíliðaleikur"),INDEX(Tvíl.kvk!$A$3:$F$1002,MATCH(Skráningarblað!O23,Tvíl.kvk!$D$3:$D$1002,0),6),IF(AND(P23="Female",B23="Tvenndarleikur"),INDEX(Tvennd.kvk!$A$3:$F$1006,MATCH(Skráningarblað!O23,Tvennd.kvk!$D$3:$D$1006,0),6),"")))))),0)</f>
        <v/>
      </c>
      <c r="T23" s="13" t="str">
        <f>IFERROR(INDEX(Leikmannaskrá!$A$2:$E$597,MATCH(A23,Leikmannaskrá!$A$2:$A$597,0),5),"")</f>
        <v/>
      </c>
      <c r="U23" s="29" t="str">
        <f t="shared" si="5"/>
        <v/>
      </c>
    </row>
    <row r="24" spans="1:21" x14ac:dyDescent="0.35">
      <c r="A24" s="28"/>
      <c r="B24" s="28"/>
      <c r="C24" s="28"/>
      <c r="D24" s="28"/>
      <c r="E24" s="28"/>
      <c r="F24" s="13" t="str">
        <f>IFERROR(INDEX(Leikmannaskrá!$A$2:$D$1156,MATCH(A24,Leikmannaskrá!$A$2:$A$1160,0),2),"")</f>
        <v/>
      </c>
      <c r="G24" s="13" t="str">
        <f>IFERROR(INDEX(Leikmannaskrá!$A$2:$D$1156,MATCH(A24,Leikmannaskrá!$A$2:$A$1160,0),4),"")</f>
        <v/>
      </c>
      <c r="H24" s="13" t="str">
        <f>IFERROR(INDEX(Leikmannaskrá!$A$2:$D$1156,MATCH(A24,Leikmannaskrá!$A$2:$A$1160,0),3),"")</f>
        <v/>
      </c>
      <c r="I24" s="13" t="str">
        <f>IFERROR(IF(AND(G24="Male",B24="Einliðaleikur"),INDEX(Einl.kk!$A$3:$F$1037,MATCH(Skráningarblað!F24,Einl.kk!$D$3:$D$1037,0),2),IF(AND(G24="Male",B24="Tvíliðaleikur"),INDEX(Tvíl.kk!$A$3:$F$1052,MATCH(Skráningarblað!F24,Tvíl.kk!$D$3:$D$1052,0),2),IF(AND(G24="Male",B24="Tvenndarleikur"),INDEX(Tvennd.kk!$A$3:$F$1020,MATCH(Skráningarblað!F24,Tvennd.kk!$D$3:$D$1020,0),2),IF(AND(G24="Female",B24="Einliðaleikur"),INDEX(Einl.kvk!$A$3:$F$1001,MATCH(Skráningarblað!F24,Einl.kvk!$D$3:$D$1001,0),2),IF(AND(G24="Female",B24="Tvíliðaleikur"),INDEX(Tvíl.kvk!$A$3:$F$1002,MATCH(Skráningarblað!F24,Tvíl.kvk!$D$3:$D$1002,0),2),IF(AND(G24="Female",B24="Tvenndarleikur"),INDEX(Tvennd.kvk!$A$3:$F$1006,MATCH(Skráningarblað!F24,Tvennd.kvk!$D$3:$D$1006,0),2),"")))))),"2. Deild")</f>
        <v/>
      </c>
      <c r="J24" s="13" t="str">
        <f t="shared" si="0"/>
        <v/>
      </c>
      <c r="K24" s="13" t="str">
        <f t="shared" si="1"/>
        <v/>
      </c>
      <c r="L24" s="13">
        <f t="shared" si="2"/>
        <v>0</v>
      </c>
      <c r="M24" s="13" t="str">
        <f t="shared" si="3"/>
        <v xml:space="preserve"> -  </v>
      </c>
      <c r="N24" s="13" t="str">
        <f>IFERROR(IF(AND(G24="Male",B24="Einliðaleikur"),INDEX(Einl.kk!$A$3:$F$1037,MATCH(Skráningarblað!F24,Einl.kk!$D$3:$D$1037,0),6),IF(AND(G24="Male",B24="Tvíliðaleikur"),INDEX(Tvíl.kk!$A$3:$F$1052,MATCH(Skráningarblað!F24,Tvíl.kk!$D$3:$D$1052,0),6),IF(AND(G24="Male",B24="Tvenndarleikur"),INDEX(Tvennd.kk!$A$3:$F$1020,MATCH(Skráningarblað!F24,Tvennd.kk!$D$3:$D$1020,0),6),IF(AND(G24="Female",B24="Einliðaleikur"),INDEX(Einl.kvk!$A$3:$F$1001,MATCH(Skráningarblað!F24,Einl.kvk!$D$3:$D$1001,0),6),IF(AND(G24="Female",B24="Tvíliðaleikur"),INDEX(Tvíl.kvk!$A$3:$F$1002,MATCH(Skráningarblað!F24,Tvíl.kvk!$D$3:$D$1002,0),6),IF(AND(G24="Female",B24="Tvenndarleikur"),INDEX(Tvennd.kvk!$A$3:$F$1006,MATCH(Skráningarblað!F24,Tvennd.kvk!$D$3:$D$1006,0),6),"")))))),0)</f>
        <v/>
      </c>
      <c r="O24" s="13" t="str">
        <f>IFERROR(IF(F24="","",IF(AND(NOT(B24="Einliðaleikur"),D24=""),"Partner Wanted",INDEX(Leikmannaskrá!$A$2:$D$1156,MATCH(D24,Leikmannaskrá!$A$2:$A$1160,0),2))),"")</f>
        <v/>
      </c>
      <c r="P24" s="13" t="str">
        <f>IFERROR(INDEX(Leikmannaskrá!$A$2:$D$1156,MATCH(D24,Leikmannaskrá!$A$2:$A$1160,0),4),"")</f>
        <v/>
      </c>
      <c r="Q24" s="13" t="str">
        <f>IFERROR(IF(AND(P24="Male",B24="Einliðaleikur"),INDEX(Einl.kk!$A$3:$F$1037,MATCH(Skráningarblað!O24,Einl.kk!$D$3:$D$1037,0),2),IF(AND(P24="Male",B24="Tvíliðaleikur"),INDEX(Tvíl.kk!$A$3:$F$1052,MATCH(Skráningarblað!O24,Tvíl.kk!$D$3:$D$1052,0),2),IF(AND(P24="Male",B24="Tvenndarleikur"),INDEX(Tvennd.kk!$A$3:$F$1020,MATCH(Skráningarblað!O24,Tvennd.kk!$D$3:$D$1020,0),2),IF(AND(P24="Female",B24="Einliðaleikur"),INDEX(Einl.kvk!$A$3:$F$1001,MATCH(Skráningarblað!O24,Einl.kvk!$D$3:$D$1001,0),2),IF(AND(P24="Female",B24="Tvíliðaleikur"),INDEX(Tvíl.kvk!$A$3:$F$1002,MATCH(Skráningarblað!O24,Tvíl.kvk!$D$3:$D$1002,0),2),IF(AND(P24="Female",B24="Tvenndarleikur"),INDEX(Tvennd.kvk!$A$3:$F$1006,MATCH(Skráningarblað!O24,Tvennd.kvk!$D$3:$D$1006,0),2),"")))))),"2. Deild")</f>
        <v/>
      </c>
      <c r="R24" s="13" t="str">
        <f t="shared" si="4"/>
        <v/>
      </c>
      <c r="S24" s="13" t="str">
        <f>IFERROR(IF(AND(P24="Male",B24="Einliðaleikur"),INDEX(Einl.kk!$A$3:$F$1037,MATCH(Skráningarblað!O24,Einl.kk!$D$3:$D$1037,0),6),IF(AND(P24="Male",B24="Tvíliðaleikur"),INDEX(Tvíl.kk!$A$3:$F$1052,MATCH(Skráningarblað!O24,Tvíl.kk!$D$3:$D$1052,0),6),IF(AND(P24="Male",B24="Tvenndarleikur"),INDEX(Tvennd.kk!$A$3:$F$1020,MATCH(Skráningarblað!O24,Tvennd.kk!$D$3:$D$1020,0),6),IF(AND(P24="Female",B24="Einliðaleikur"),INDEX(Einl.kvk!$A$3:$F$1001,MATCH(Skráningarblað!O24,Einl.kvk!$D$3:$D$1001,0),6),IF(AND(P24="Female",B24="Tvíliðaleikur"),INDEX(Tvíl.kvk!$A$3:$F$1002,MATCH(Skráningarblað!O24,Tvíl.kvk!$D$3:$D$1002,0),6),IF(AND(P24="Female",B24="Tvenndarleikur"),INDEX(Tvennd.kvk!$A$3:$F$1006,MATCH(Skráningarblað!O24,Tvennd.kvk!$D$3:$D$1006,0),6),"")))))),0)</f>
        <v/>
      </c>
      <c r="T24" s="13" t="str">
        <f>IFERROR(INDEX(Leikmannaskrá!$A$2:$E$597,MATCH(A24,Leikmannaskrá!$A$2:$A$597,0),5),"")</f>
        <v/>
      </c>
      <c r="U24" s="29" t="str">
        <f t="shared" si="5"/>
        <v/>
      </c>
    </row>
    <row r="25" spans="1:21" x14ac:dyDescent="0.35">
      <c r="A25" s="28"/>
      <c r="B25" s="28"/>
      <c r="C25" s="28"/>
      <c r="D25" s="28"/>
      <c r="E25" s="28"/>
      <c r="F25" s="13" t="str">
        <f>IFERROR(INDEX(Leikmannaskrá!$A$2:$D$1156,MATCH(A25,Leikmannaskrá!$A$2:$A$1160,0),2),"")</f>
        <v/>
      </c>
      <c r="G25" s="13" t="str">
        <f>IFERROR(INDEX(Leikmannaskrá!$A$2:$D$1156,MATCH(A25,Leikmannaskrá!$A$2:$A$1160,0),4),"")</f>
        <v/>
      </c>
      <c r="H25" s="13" t="str">
        <f>IFERROR(INDEX(Leikmannaskrá!$A$2:$D$1156,MATCH(A25,Leikmannaskrá!$A$2:$A$1160,0),3),"")</f>
        <v/>
      </c>
      <c r="I25" s="13" t="str">
        <f>IFERROR(IF(AND(G25="Male",B25="Einliðaleikur"),INDEX(Einl.kk!$A$3:$F$1037,MATCH(Skráningarblað!F25,Einl.kk!$D$3:$D$1037,0),2),IF(AND(G25="Male",B25="Tvíliðaleikur"),INDEX(Tvíl.kk!$A$3:$F$1052,MATCH(Skráningarblað!F25,Tvíl.kk!$D$3:$D$1052,0),2),IF(AND(G25="Male",B25="Tvenndarleikur"),INDEX(Tvennd.kk!$A$3:$F$1020,MATCH(Skráningarblað!F25,Tvennd.kk!$D$3:$D$1020,0),2),IF(AND(G25="Female",B25="Einliðaleikur"),INDEX(Einl.kvk!$A$3:$F$1001,MATCH(Skráningarblað!F25,Einl.kvk!$D$3:$D$1001,0),2),IF(AND(G25="Female",B25="Tvíliðaleikur"),INDEX(Tvíl.kvk!$A$3:$F$1002,MATCH(Skráningarblað!F25,Tvíl.kvk!$D$3:$D$1002,0),2),IF(AND(G25="Female",B25="Tvenndarleikur"),INDEX(Tvennd.kvk!$A$3:$F$1006,MATCH(Skráningarblað!F25,Tvennd.kvk!$D$3:$D$1006,0),2),"")))))),"2. Deild")</f>
        <v/>
      </c>
      <c r="J25" s="13" t="str">
        <f t="shared" si="0"/>
        <v/>
      </c>
      <c r="K25" s="13" t="str">
        <f t="shared" si="1"/>
        <v/>
      </c>
      <c r="L25" s="13">
        <f t="shared" si="2"/>
        <v>0</v>
      </c>
      <c r="M25" s="13" t="str">
        <f t="shared" si="3"/>
        <v xml:space="preserve"> -  </v>
      </c>
      <c r="N25" s="13" t="str">
        <f>IFERROR(IF(AND(G25="Male",B25="Einliðaleikur"),INDEX(Einl.kk!$A$3:$F$1037,MATCH(Skráningarblað!F25,Einl.kk!$D$3:$D$1037,0),6),IF(AND(G25="Male",B25="Tvíliðaleikur"),INDEX(Tvíl.kk!$A$3:$F$1052,MATCH(Skráningarblað!F25,Tvíl.kk!$D$3:$D$1052,0),6),IF(AND(G25="Male",B25="Tvenndarleikur"),INDEX(Tvennd.kk!$A$3:$F$1020,MATCH(Skráningarblað!F25,Tvennd.kk!$D$3:$D$1020,0),6),IF(AND(G25="Female",B25="Einliðaleikur"),INDEX(Einl.kvk!$A$3:$F$1001,MATCH(Skráningarblað!F25,Einl.kvk!$D$3:$D$1001,0),6),IF(AND(G25="Female",B25="Tvíliðaleikur"),INDEX(Tvíl.kvk!$A$3:$F$1002,MATCH(Skráningarblað!F25,Tvíl.kvk!$D$3:$D$1002,0),6),IF(AND(G25="Female",B25="Tvenndarleikur"),INDEX(Tvennd.kvk!$A$3:$F$1006,MATCH(Skráningarblað!F25,Tvennd.kvk!$D$3:$D$1006,0),6),"")))))),0)</f>
        <v/>
      </c>
      <c r="O25" s="13" t="str">
        <f>IFERROR(IF(F25="","",IF(AND(NOT(B25="Einliðaleikur"),D25=""),"Partner Wanted",INDEX(Leikmannaskrá!$A$2:$D$1156,MATCH(D25,Leikmannaskrá!$A$2:$A$1160,0),2))),"")</f>
        <v/>
      </c>
      <c r="P25" s="13" t="str">
        <f>IFERROR(INDEX(Leikmannaskrá!$A$2:$D$1156,MATCH(D25,Leikmannaskrá!$A$2:$A$1160,0),4),"")</f>
        <v/>
      </c>
      <c r="Q25" s="13" t="str">
        <f>IFERROR(IF(AND(P25="Male",B25="Einliðaleikur"),INDEX(Einl.kk!$A$3:$F$1037,MATCH(Skráningarblað!O25,Einl.kk!$D$3:$D$1037,0),2),IF(AND(P25="Male",B25="Tvíliðaleikur"),INDEX(Tvíl.kk!$A$3:$F$1052,MATCH(Skráningarblað!O25,Tvíl.kk!$D$3:$D$1052,0),2),IF(AND(P25="Male",B25="Tvenndarleikur"),INDEX(Tvennd.kk!$A$3:$F$1020,MATCH(Skráningarblað!O25,Tvennd.kk!$D$3:$D$1020,0),2),IF(AND(P25="Female",B25="Einliðaleikur"),INDEX(Einl.kvk!$A$3:$F$1001,MATCH(Skráningarblað!O25,Einl.kvk!$D$3:$D$1001,0),2),IF(AND(P25="Female",B25="Tvíliðaleikur"),INDEX(Tvíl.kvk!$A$3:$F$1002,MATCH(Skráningarblað!O25,Tvíl.kvk!$D$3:$D$1002,0),2),IF(AND(P25="Female",B25="Tvenndarleikur"),INDEX(Tvennd.kvk!$A$3:$F$1006,MATCH(Skráningarblað!O25,Tvennd.kvk!$D$3:$D$1006,0),2),"")))))),"2. Deild")</f>
        <v/>
      </c>
      <c r="R25" s="13" t="str">
        <f t="shared" si="4"/>
        <v/>
      </c>
      <c r="S25" s="13" t="str">
        <f>IFERROR(IF(AND(P25="Male",B25="Einliðaleikur"),INDEX(Einl.kk!$A$3:$F$1037,MATCH(Skráningarblað!O25,Einl.kk!$D$3:$D$1037,0),6),IF(AND(P25="Male",B25="Tvíliðaleikur"),INDEX(Tvíl.kk!$A$3:$F$1052,MATCH(Skráningarblað!O25,Tvíl.kk!$D$3:$D$1052,0),6),IF(AND(P25="Male",B25="Tvenndarleikur"),INDEX(Tvennd.kk!$A$3:$F$1020,MATCH(Skráningarblað!O25,Tvennd.kk!$D$3:$D$1020,0),6),IF(AND(P25="Female",B25="Einliðaleikur"),INDEX(Einl.kvk!$A$3:$F$1001,MATCH(Skráningarblað!O25,Einl.kvk!$D$3:$D$1001,0),6),IF(AND(P25="Female",B25="Tvíliðaleikur"),INDEX(Tvíl.kvk!$A$3:$F$1002,MATCH(Skráningarblað!O25,Tvíl.kvk!$D$3:$D$1002,0),6),IF(AND(P25="Female",B25="Tvenndarleikur"),INDEX(Tvennd.kvk!$A$3:$F$1006,MATCH(Skráningarblað!O25,Tvennd.kvk!$D$3:$D$1006,0),6),"")))))),0)</f>
        <v/>
      </c>
      <c r="T25" s="13" t="str">
        <f>IFERROR(INDEX(Leikmannaskrá!$A$2:$E$597,MATCH(A25,Leikmannaskrá!$A$2:$A$597,0),5),"")</f>
        <v/>
      </c>
      <c r="U25" s="29" t="str">
        <f t="shared" si="5"/>
        <v/>
      </c>
    </row>
    <row r="26" spans="1:21" x14ac:dyDescent="0.35">
      <c r="A26" s="28"/>
      <c r="B26" s="28"/>
      <c r="C26" s="28"/>
      <c r="D26" s="28"/>
      <c r="E26" s="28"/>
      <c r="F26" s="13" t="str">
        <f>IFERROR(INDEX(Leikmannaskrá!$A$2:$D$1156,MATCH(A26,Leikmannaskrá!$A$2:$A$1160,0),2),"")</f>
        <v/>
      </c>
      <c r="G26" s="13" t="str">
        <f>IFERROR(INDEX(Leikmannaskrá!$A$2:$D$1156,MATCH(A26,Leikmannaskrá!$A$2:$A$1160,0),4),"")</f>
        <v/>
      </c>
      <c r="H26" s="13" t="str">
        <f>IFERROR(INDEX(Leikmannaskrá!$A$2:$D$1156,MATCH(A26,Leikmannaskrá!$A$2:$A$1160,0),3),"")</f>
        <v/>
      </c>
      <c r="I26" s="13" t="str">
        <f>IFERROR(IF(AND(G26="Male",B26="Einliðaleikur"),INDEX(Einl.kk!$A$3:$F$1037,MATCH(Skráningarblað!F26,Einl.kk!$D$3:$D$1037,0),2),IF(AND(G26="Male",B26="Tvíliðaleikur"),INDEX(Tvíl.kk!$A$3:$F$1052,MATCH(Skráningarblað!F26,Tvíl.kk!$D$3:$D$1052,0),2),IF(AND(G26="Male",B26="Tvenndarleikur"),INDEX(Tvennd.kk!$A$3:$F$1020,MATCH(Skráningarblað!F26,Tvennd.kk!$D$3:$D$1020,0),2),IF(AND(G26="Female",B26="Einliðaleikur"),INDEX(Einl.kvk!$A$3:$F$1001,MATCH(Skráningarblað!F26,Einl.kvk!$D$3:$D$1001,0),2),IF(AND(G26="Female",B26="Tvíliðaleikur"),INDEX(Tvíl.kvk!$A$3:$F$1002,MATCH(Skráningarblað!F26,Tvíl.kvk!$D$3:$D$1002,0),2),IF(AND(G26="Female",B26="Tvenndarleikur"),INDEX(Tvennd.kvk!$A$3:$F$1006,MATCH(Skráningarblað!F26,Tvennd.kvk!$D$3:$D$1006,0),2),"")))))),"2. Deild")</f>
        <v/>
      </c>
      <c r="J26" s="13" t="str">
        <f t="shared" si="0"/>
        <v/>
      </c>
      <c r="K26" s="13" t="str">
        <f t="shared" si="1"/>
        <v/>
      </c>
      <c r="L26" s="13">
        <f t="shared" si="2"/>
        <v>0</v>
      </c>
      <c r="M26" s="13" t="str">
        <f t="shared" si="3"/>
        <v xml:space="preserve"> -  </v>
      </c>
      <c r="N26" s="13" t="str">
        <f>IFERROR(IF(AND(G26="Male",B26="Einliðaleikur"),INDEX(Einl.kk!$A$3:$F$1037,MATCH(Skráningarblað!F26,Einl.kk!$D$3:$D$1037,0),6),IF(AND(G26="Male",B26="Tvíliðaleikur"),INDEX(Tvíl.kk!$A$3:$F$1052,MATCH(Skráningarblað!F26,Tvíl.kk!$D$3:$D$1052,0),6),IF(AND(G26="Male",B26="Tvenndarleikur"),INDEX(Tvennd.kk!$A$3:$F$1020,MATCH(Skráningarblað!F26,Tvennd.kk!$D$3:$D$1020,0),6),IF(AND(G26="Female",B26="Einliðaleikur"),INDEX(Einl.kvk!$A$3:$F$1001,MATCH(Skráningarblað!F26,Einl.kvk!$D$3:$D$1001,0),6),IF(AND(G26="Female",B26="Tvíliðaleikur"),INDEX(Tvíl.kvk!$A$3:$F$1002,MATCH(Skráningarblað!F26,Tvíl.kvk!$D$3:$D$1002,0),6),IF(AND(G26="Female",B26="Tvenndarleikur"),INDEX(Tvennd.kvk!$A$3:$F$1006,MATCH(Skráningarblað!F26,Tvennd.kvk!$D$3:$D$1006,0),6),"")))))),0)</f>
        <v/>
      </c>
      <c r="O26" s="13" t="str">
        <f>IFERROR(IF(F26="","",IF(AND(NOT(B26="Einliðaleikur"),D26=""),"Partner Wanted",INDEX(Leikmannaskrá!$A$2:$D$1156,MATCH(D26,Leikmannaskrá!$A$2:$A$1160,0),2))),"")</f>
        <v/>
      </c>
      <c r="P26" s="13" t="str">
        <f>IFERROR(INDEX(Leikmannaskrá!$A$2:$D$1156,MATCH(D26,Leikmannaskrá!$A$2:$A$1160,0),4),"")</f>
        <v/>
      </c>
      <c r="Q26" s="13" t="str">
        <f>IFERROR(IF(AND(P26="Male",B26="Einliðaleikur"),INDEX(Einl.kk!$A$3:$F$1037,MATCH(Skráningarblað!O26,Einl.kk!$D$3:$D$1037,0),2),IF(AND(P26="Male",B26="Tvíliðaleikur"),INDEX(Tvíl.kk!$A$3:$F$1052,MATCH(Skráningarblað!O26,Tvíl.kk!$D$3:$D$1052,0),2),IF(AND(P26="Male",B26="Tvenndarleikur"),INDEX(Tvennd.kk!$A$3:$F$1020,MATCH(Skráningarblað!O26,Tvennd.kk!$D$3:$D$1020,0),2),IF(AND(P26="Female",B26="Einliðaleikur"),INDEX(Einl.kvk!$A$3:$F$1001,MATCH(Skráningarblað!O26,Einl.kvk!$D$3:$D$1001,0),2),IF(AND(P26="Female",B26="Tvíliðaleikur"),INDEX(Tvíl.kvk!$A$3:$F$1002,MATCH(Skráningarblað!O26,Tvíl.kvk!$D$3:$D$1002,0),2),IF(AND(P26="Female",B26="Tvenndarleikur"),INDEX(Tvennd.kvk!$A$3:$F$1006,MATCH(Skráningarblað!O26,Tvennd.kvk!$D$3:$D$1006,0),2),"")))))),"2. Deild")</f>
        <v/>
      </c>
      <c r="R26" s="13" t="str">
        <f t="shared" si="4"/>
        <v/>
      </c>
      <c r="S26" s="13" t="str">
        <f>IFERROR(IF(AND(P26="Male",B26="Einliðaleikur"),INDEX(Einl.kk!$A$3:$F$1037,MATCH(Skráningarblað!O26,Einl.kk!$D$3:$D$1037,0),6),IF(AND(P26="Male",B26="Tvíliðaleikur"),INDEX(Tvíl.kk!$A$3:$F$1052,MATCH(Skráningarblað!O26,Tvíl.kk!$D$3:$D$1052,0),6),IF(AND(P26="Male",B26="Tvenndarleikur"),INDEX(Tvennd.kk!$A$3:$F$1020,MATCH(Skráningarblað!O26,Tvennd.kk!$D$3:$D$1020,0),6),IF(AND(P26="Female",B26="Einliðaleikur"),INDEX(Einl.kvk!$A$3:$F$1001,MATCH(Skráningarblað!O26,Einl.kvk!$D$3:$D$1001,0),6),IF(AND(P26="Female",B26="Tvíliðaleikur"),INDEX(Tvíl.kvk!$A$3:$F$1002,MATCH(Skráningarblað!O26,Tvíl.kvk!$D$3:$D$1002,0),6),IF(AND(P26="Female",B26="Tvenndarleikur"),INDEX(Tvennd.kvk!$A$3:$F$1006,MATCH(Skráningarblað!O26,Tvennd.kvk!$D$3:$D$1006,0),6),"")))))),0)</f>
        <v/>
      </c>
      <c r="T26" s="13" t="str">
        <f>IFERROR(INDEX(Leikmannaskrá!$A$2:$E$597,MATCH(A26,Leikmannaskrá!$A$2:$A$597,0),5),"")</f>
        <v/>
      </c>
      <c r="U26" s="29" t="str">
        <f t="shared" si="5"/>
        <v/>
      </c>
    </row>
    <row r="27" spans="1:21" x14ac:dyDescent="0.35">
      <c r="A27" s="28"/>
      <c r="B27" s="28"/>
      <c r="C27" s="28"/>
      <c r="D27" s="28"/>
      <c r="E27" s="28"/>
      <c r="F27" s="13" t="str">
        <f>IFERROR(INDEX(Leikmannaskrá!$A$2:$D$1156,MATCH(A27,Leikmannaskrá!$A$2:$A$1160,0),2),"")</f>
        <v/>
      </c>
      <c r="G27" s="13" t="str">
        <f>IFERROR(INDEX(Leikmannaskrá!$A$2:$D$1156,MATCH(A27,Leikmannaskrá!$A$2:$A$1160,0),4),"")</f>
        <v/>
      </c>
      <c r="H27" s="13" t="str">
        <f>IFERROR(INDEX(Leikmannaskrá!$A$2:$D$1156,MATCH(A27,Leikmannaskrá!$A$2:$A$1160,0),3),"")</f>
        <v/>
      </c>
      <c r="I27" s="13" t="str">
        <f>IFERROR(IF(AND(G27="Male",B27="Einliðaleikur"),INDEX(Einl.kk!$A$3:$F$1037,MATCH(Skráningarblað!F27,Einl.kk!$D$3:$D$1037,0),2),IF(AND(G27="Male",B27="Tvíliðaleikur"),INDEX(Tvíl.kk!$A$3:$F$1052,MATCH(Skráningarblað!F27,Tvíl.kk!$D$3:$D$1052,0),2),IF(AND(G27="Male",B27="Tvenndarleikur"),INDEX(Tvennd.kk!$A$3:$F$1020,MATCH(Skráningarblað!F27,Tvennd.kk!$D$3:$D$1020,0),2),IF(AND(G27="Female",B27="Einliðaleikur"),INDEX(Einl.kvk!$A$3:$F$1001,MATCH(Skráningarblað!F27,Einl.kvk!$D$3:$D$1001,0),2),IF(AND(G27="Female",B27="Tvíliðaleikur"),INDEX(Tvíl.kvk!$A$3:$F$1002,MATCH(Skráningarblað!F27,Tvíl.kvk!$D$3:$D$1002,0),2),IF(AND(G27="Female",B27="Tvenndarleikur"),INDEX(Tvennd.kvk!$A$3:$F$1006,MATCH(Skráningarblað!F27,Tvennd.kvk!$D$3:$D$1006,0),2),"")))))),"2. Deild")</f>
        <v/>
      </c>
      <c r="J27" s="13" t="str">
        <f t="shared" si="0"/>
        <v/>
      </c>
      <c r="K27" s="13" t="str">
        <f t="shared" si="1"/>
        <v/>
      </c>
      <c r="L27" s="13">
        <f t="shared" si="2"/>
        <v>0</v>
      </c>
      <c r="M27" s="13" t="str">
        <f t="shared" si="3"/>
        <v xml:space="preserve"> -  </v>
      </c>
      <c r="N27" s="13" t="str">
        <f>IFERROR(IF(AND(G27="Male",B27="Einliðaleikur"),INDEX(Einl.kk!$A$3:$F$1037,MATCH(Skráningarblað!F27,Einl.kk!$D$3:$D$1037,0),6),IF(AND(G27="Male",B27="Tvíliðaleikur"),INDEX(Tvíl.kk!$A$3:$F$1052,MATCH(Skráningarblað!F27,Tvíl.kk!$D$3:$D$1052,0),6),IF(AND(G27="Male",B27="Tvenndarleikur"),INDEX(Tvennd.kk!$A$3:$F$1020,MATCH(Skráningarblað!F27,Tvennd.kk!$D$3:$D$1020,0),6),IF(AND(G27="Female",B27="Einliðaleikur"),INDEX(Einl.kvk!$A$3:$F$1001,MATCH(Skráningarblað!F27,Einl.kvk!$D$3:$D$1001,0),6),IF(AND(G27="Female",B27="Tvíliðaleikur"),INDEX(Tvíl.kvk!$A$3:$F$1002,MATCH(Skráningarblað!F27,Tvíl.kvk!$D$3:$D$1002,0),6),IF(AND(G27="Female",B27="Tvenndarleikur"),INDEX(Tvennd.kvk!$A$3:$F$1006,MATCH(Skráningarblað!F27,Tvennd.kvk!$D$3:$D$1006,0),6),"")))))),0)</f>
        <v/>
      </c>
      <c r="O27" s="13" t="str">
        <f>IFERROR(IF(F27="","",IF(AND(NOT(B27="Einliðaleikur"),D27=""),"Partner Wanted",INDEX(Leikmannaskrá!$A$2:$D$1156,MATCH(D27,Leikmannaskrá!$A$2:$A$1160,0),2))),"")</f>
        <v/>
      </c>
      <c r="P27" s="13" t="str">
        <f>IFERROR(INDEX(Leikmannaskrá!$A$2:$D$1156,MATCH(D27,Leikmannaskrá!$A$2:$A$1160,0),4),"")</f>
        <v/>
      </c>
      <c r="Q27" s="13" t="str">
        <f>IFERROR(IF(AND(P27="Male",B27="Einliðaleikur"),INDEX(Einl.kk!$A$3:$F$1037,MATCH(Skráningarblað!O27,Einl.kk!$D$3:$D$1037,0),2),IF(AND(P27="Male",B27="Tvíliðaleikur"),INDEX(Tvíl.kk!$A$3:$F$1052,MATCH(Skráningarblað!O27,Tvíl.kk!$D$3:$D$1052,0),2),IF(AND(P27="Male",B27="Tvenndarleikur"),INDEX(Tvennd.kk!$A$3:$F$1020,MATCH(Skráningarblað!O27,Tvennd.kk!$D$3:$D$1020,0),2),IF(AND(P27="Female",B27="Einliðaleikur"),INDEX(Einl.kvk!$A$3:$F$1001,MATCH(Skráningarblað!O27,Einl.kvk!$D$3:$D$1001,0),2),IF(AND(P27="Female",B27="Tvíliðaleikur"),INDEX(Tvíl.kvk!$A$3:$F$1002,MATCH(Skráningarblað!O27,Tvíl.kvk!$D$3:$D$1002,0),2),IF(AND(P27="Female",B27="Tvenndarleikur"),INDEX(Tvennd.kvk!$A$3:$F$1006,MATCH(Skráningarblað!O27,Tvennd.kvk!$D$3:$D$1006,0),2),"")))))),"2. Deild")</f>
        <v/>
      </c>
      <c r="R27" s="13" t="str">
        <f t="shared" si="4"/>
        <v/>
      </c>
      <c r="S27" s="13" t="str">
        <f>IFERROR(IF(AND(P27="Male",B27="Einliðaleikur"),INDEX(Einl.kk!$A$3:$F$1037,MATCH(Skráningarblað!O27,Einl.kk!$D$3:$D$1037,0),6),IF(AND(P27="Male",B27="Tvíliðaleikur"),INDEX(Tvíl.kk!$A$3:$F$1052,MATCH(Skráningarblað!O27,Tvíl.kk!$D$3:$D$1052,0),6),IF(AND(P27="Male",B27="Tvenndarleikur"),INDEX(Tvennd.kk!$A$3:$F$1020,MATCH(Skráningarblað!O27,Tvennd.kk!$D$3:$D$1020,0),6),IF(AND(P27="Female",B27="Einliðaleikur"),INDEX(Einl.kvk!$A$3:$F$1001,MATCH(Skráningarblað!O27,Einl.kvk!$D$3:$D$1001,0),6),IF(AND(P27="Female",B27="Tvíliðaleikur"),INDEX(Tvíl.kvk!$A$3:$F$1002,MATCH(Skráningarblað!O27,Tvíl.kvk!$D$3:$D$1002,0),6),IF(AND(P27="Female",B27="Tvenndarleikur"),INDEX(Tvennd.kvk!$A$3:$F$1006,MATCH(Skráningarblað!O27,Tvennd.kvk!$D$3:$D$1006,0),6),"")))))),0)</f>
        <v/>
      </c>
      <c r="T27" s="13" t="str">
        <f>IFERROR(INDEX(Leikmannaskrá!$A$2:$E$597,MATCH(A27,Leikmannaskrá!$A$2:$A$597,0),5),"")</f>
        <v/>
      </c>
      <c r="U27" s="29" t="str">
        <f t="shared" si="5"/>
        <v/>
      </c>
    </row>
    <row r="28" spans="1:21" x14ac:dyDescent="0.35">
      <c r="A28" s="28"/>
      <c r="B28" s="28"/>
      <c r="C28" s="28"/>
      <c r="D28" s="28"/>
      <c r="E28" s="28"/>
      <c r="F28" s="13" t="str">
        <f>IFERROR(INDEX(Leikmannaskrá!$A$2:$D$1156,MATCH(A28,Leikmannaskrá!$A$2:$A$1160,0),2),"")</f>
        <v/>
      </c>
      <c r="G28" s="13" t="str">
        <f>IFERROR(INDEX(Leikmannaskrá!$A$2:$D$1156,MATCH(A28,Leikmannaskrá!$A$2:$A$1160,0),4),"")</f>
        <v/>
      </c>
      <c r="H28" s="13" t="str">
        <f>IFERROR(INDEX(Leikmannaskrá!$A$2:$D$1156,MATCH(A28,Leikmannaskrá!$A$2:$A$1160,0),3),"")</f>
        <v/>
      </c>
      <c r="I28" s="13" t="str">
        <f>IFERROR(IF(AND(G28="Male",B28="Einliðaleikur"),INDEX(Einl.kk!$A$3:$F$1037,MATCH(Skráningarblað!F28,Einl.kk!$D$3:$D$1037,0),2),IF(AND(G28="Male",B28="Tvíliðaleikur"),INDEX(Tvíl.kk!$A$3:$F$1052,MATCH(Skráningarblað!F28,Tvíl.kk!$D$3:$D$1052,0),2),IF(AND(G28="Male",B28="Tvenndarleikur"),INDEX(Tvennd.kk!$A$3:$F$1020,MATCH(Skráningarblað!F28,Tvennd.kk!$D$3:$D$1020,0),2),IF(AND(G28="Female",B28="Einliðaleikur"),INDEX(Einl.kvk!$A$3:$F$1001,MATCH(Skráningarblað!F28,Einl.kvk!$D$3:$D$1001,0),2),IF(AND(G28="Female",B28="Tvíliðaleikur"),INDEX(Tvíl.kvk!$A$3:$F$1002,MATCH(Skráningarblað!F28,Tvíl.kvk!$D$3:$D$1002,0),2),IF(AND(G28="Female",B28="Tvenndarleikur"),INDEX(Tvennd.kvk!$A$3:$F$1006,MATCH(Skráningarblað!F28,Tvennd.kvk!$D$3:$D$1006,0),2),"")))))),"2. Deild")</f>
        <v/>
      </c>
      <c r="J28" s="13" t="str">
        <f t="shared" si="0"/>
        <v/>
      </c>
      <c r="K28" s="13" t="str">
        <f t="shared" si="1"/>
        <v/>
      </c>
      <c r="L28" s="13">
        <f t="shared" si="2"/>
        <v>0</v>
      </c>
      <c r="M28" s="13" t="str">
        <f t="shared" si="3"/>
        <v xml:space="preserve"> -  </v>
      </c>
      <c r="N28" s="13" t="str">
        <f>IFERROR(IF(AND(G28="Male",B28="Einliðaleikur"),INDEX(Einl.kk!$A$3:$F$1037,MATCH(Skráningarblað!F28,Einl.kk!$D$3:$D$1037,0),6),IF(AND(G28="Male",B28="Tvíliðaleikur"),INDEX(Tvíl.kk!$A$3:$F$1052,MATCH(Skráningarblað!F28,Tvíl.kk!$D$3:$D$1052,0),6),IF(AND(G28="Male",B28="Tvenndarleikur"),INDEX(Tvennd.kk!$A$3:$F$1020,MATCH(Skráningarblað!F28,Tvennd.kk!$D$3:$D$1020,0),6),IF(AND(G28="Female",B28="Einliðaleikur"),INDEX(Einl.kvk!$A$3:$F$1001,MATCH(Skráningarblað!F28,Einl.kvk!$D$3:$D$1001,0),6),IF(AND(G28="Female",B28="Tvíliðaleikur"),INDEX(Tvíl.kvk!$A$3:$F$1002,MATCH(Skráningarblað!F28,Tvíl.kvk!$D$3:$D$1002,0),6),IF(AND(G28="Female",B28="Tvenndarleikur"),INDEX(Tvennd.kvk!$A$3:$F$1006,MATCH(Skráningarblað!F28,Tvennd.kvk!$D$3:$D$1006,0),6),"")))))),0)</f>
        <v/>
      </c>
      <c r="O28" s="13" t="str">
        <f>IFERROR(IF(F28="","",IF(AND(NOT(B28="Einliðaleikur"),D28=""),"Partner Wanted",INDEX(Leikmannaskrá!$A$2:$D$1156,MATCH(D28,Leikmannaskrá!$A$2:$A$1160,0),2))),"")</f>
        <v/>
      </c>
      <c r="P28" s="13" t="str">
        <f>IFERROR(INDEX(Leikmannaskrá!$A$2:$D$1156,MATCH(D28,Leikmannaskrá!$A$2:$A$1160,0),4),"")</f>
        <v/>
      </c>
      <c r="Q28" s="13" t="str">
        <f>IFERROR(IF(AND(P28="Male",B28="Einliðaleikur"),INDEX(Einl.kk!$A$3:$F$1037,MATCH(Skráningarblað!O28,Einl.kk!$D$3:$D$1037,0),2),IF(AND(P28="Male",B28="Tvíliðaleikur"),INDEX(Tvíl.kk!$A$3:$F$1052,MATCH(Skráningarblað!O28,Tvíl.kk!$D$3:$D$1052,0),2),IF(AND(P28="Male",B28="Tvenndarleikur"),INDEX(Tvennd.kk!$A$3:$F$1020,MATCH(Skráningarblað!O28,Tvennd.kk!$D$3:$D$1020,0),2),IF(AND(P28="Female",B28="Einliðaleikur"),INDEX(Einl.kvk!$A$3:$F$1001,MATCH(Skráningarblað!O28,Einl.kvk!$D$3:$D$1001,0),2),IF(AND(P28="Female",B28="Tvíliðaleikur"),INDEX(Tvíl.kvk!$A$3:$F$1002,MATCH(Skráningarblað!O28,Tvíl.kvk!$D$3:$D$1002,0),2),IF(AND(P28="Female",B28="Tvenndarleikur"),INDEX(Tvennd.kvk!$A$3:$F$1006,MATCH(Skráningarblað!O28,Tvennd.kvk!$D$3:$D$1006,0),2),"")))))),"2. Deild")</f>
        <v/>
      </c>
      <c r="R28" s="13" t="str">
        <f t="shared" si="4"/>
        <v/>
      </c>
      <c r="S28" s="13" t="str">
        <f>IFERROR(IF(AND(P28="Male",B28="Einliðaleikur"),INDEX(Einl.kk!$A$3:$F$1037,MATCH(Skráningarblað!O28,Einl.kk!$D$3:$D$1037,0),6),IF(AND(P28="Male",B28="Tvíliðaleikur"),INDEX(Tvíl.kk!$A$3:$F$1052,MATCH(Skráningarblað!O28,Tvíl.kk!$D$3:$D$1052,0),6),IF(AND(P28="Male",B28="Tvenndarleikur"),INDEX(Tvennd.kk!$A$3:$F$1020,MATCH(Skráningarblað!O28,Tvennd.kk!$D$3:$D$1020,0),6),IF(AND(P28="Female",B28="Einliðaleikur"),INDEX(Einl.kvk!$A$3:$F$1001,MATCH(Skráningarblað!O28,Einl.kvk!$D$3:$D$1001,0),6),IF(AND(P28="Female",B28="Tvíliðaleikur"),INDEX(Tvíl.kvk!$A$3:$F$1002,MATCH(Skráningarblað!O28,Tvíl.kvk!$D$3:$D$1002,0),6),IF(AND(P28="Female",B28="Tvenndarleikur"),INDEX(Tvennd.kvk!$A$3:$F$1006,MATCH(Skráningarblað!O28,Tvennd.kvk!$D$3:$D$1006,0),6),"")))))),0)</f>
        <v/>
      </c>
      <c r="T28" s="13" t="str">
        <f>IFERROR(INDEX(Leikmannaskrá!$A$2:$E$597,MATCH(A28,Leikmannaskrá!$A$2:$A$597,0),5),"")</f>
        <v/>
      </c>
      <c r="U28" s="29" t="str">
        <f t="shared" si="5"/>
        <v/>
      </c>
    </row>
    <row r="29" spans="1:21" x14ac:dyDescent="0.35">
      <c r="A29" s="28"/>
      <c r="B29" s="28"/>
      <c r="C29" s="28"/>
      <c r="D29" s="28"/>
      <c r="E29" s="28"/>
      <c r="F29" s="13" t="str">
        <f>IFERROR(INDEX(Leikmannaskrá!$A$2:$D$1156,MATCH(A29,Leikmannaskrá!$A$2:$A$1160,0),2),"")</f>
        <v/>
      </c>
      <c r="G29" s="13" t="str">
        <f>IFERROR(INDEX(Leikmannaskrá!$A$2:$D$1156,MATCH(A29,Leikmannaskrá!$A$2:$A$1160,0),4),"")</f>
        <v/>
      </c>
      <c r="H29" s="13" t="str">
        <f>IFERROR(INDEX(Leikmannaskrá!$A$2:$D$1156,MATCH(A29,Leikmannaskrá!$A$2:$A$1160,0),3),"")</f>
        <v/>
      </c>
      <c r="I29" s="13" t="str">
        <f>IFERROR(IF(AND(G29="Male",B29="Einliðaleikur"),INDEX(Einl.kk!$A$3:$F$1037,MATCH(Skráningarblað!F29,Einl.kk!$D$3:$D$1037,0),2),IF(AND(G29="Male",B29="Tvíliðaleikur"),INDEX(Tvíl.kk!$A$3:$F$1052,MATCH(Skráningarblað!F29,Tvíl.kk!$D$3:$D$1052,0),2),IF(AND(G29="Male",B29="Tvenndarleikur"),INDEX(Tvennd.kk!$A$3:$F$1020,MATCH(Skráningarblað!F29,Tvennd.kk!$D$3:$D$1020,0),2),IF(AND(G29="Female",B29="Einliðaleikur"),INDEX(Einl.kvk!$A$3:$F$1001,MATCH(Skráningarblað!F29,Einl.kvk!$D$3:$D$1001,0),2),IF(AND(G29="Female",B29="Tvíliðaleikur"),INDEX(Tvíl.kvk!$A$3:$F$1002,MATCH(Skráningarblað!F29,Tvíl.kvk!$D$3:$D$1002,0),2),IF(AND(G29="Female",B29="Tvenndarleikur"),INDEX(Tvennd.kvk!$A$3:$F$1006,MATCH(Skráningarblað!F29,Tvennd.kvk!$D$3:$D$1006,0),2),"")))))),"2. Deild")</f>
        <v/>
      </c>
      <c r="J29" s="13" t="str">
        <f t="shared" si="0"/>
        <v/>
      </c>
      <c r="K29" s="13" t="str">
        <f t="shared" si="1"/>
        <v/>
      </c>
      <c r="L29" s="13">
        <f t="shared" si="2"/>
        <v>0</v>
      </c>
      <c r="M29" s="13" t="str">
        <f t="shared" si="3"/>
        <v xml:space="preserve"> -  </v>
      </c>
      <c r="N29" s="13" t="str">
        <f>IFERROR(IF(AND(G29="Male",B29="Einliðaleikur"),INDEX(Einl.kk!$A$3:$F$1037,MATCH(Skráningarblað!F29,Einl.kk!$D$3:$D$1037,0),6),IF(AND(G29="Male",B29="Tvíliðaleikur"),INDEX(Tvíl.kk!$A$3:$F$1052,MATCH(Skráningarblað!F29,Tvíl.kk!$D$3:$D$1052,0),6),IF(AND(G29="Male",B29="Tvenndarleikur"),INDEX(Tvennd.kk!$A$3:$F$1020,MATCH(Skráningarblað!F29,Tvennd.kk!$D$3:$D$1020,0),6),IF(AND(G29="Female",B29="Einliðaleikur"),INDEX(Einl.kvk!$A$3:$F$1001,MATCH(Skráningarblað!F29,Einl.kvk!$D$3:$D$1001,0),6),IF(AND(G29="Female",B29="Tvíliðaleikur"),INDEX(Tvíl.kvk!$A$3:$F$1002,MATCH(Skráningarblað!F29,Tvíl.kvk!$D$3:$D$1002,0),6),IF(AND(G29="Female",B29="Tvenndarleikur"),INDEX(Tvennd.kvk!$A$3:$F$1006,MATCH(Skráningarblað!F29,Tvennd.kvk!$D$3:$D$1006,0),6),"")))))),0)</f>
        <v/>
      </c>
      <c r="O29" s="13" t="str">
        <f>IFERROR(IF(F29="","",IF(AND(NOT(B29="Einliðaleikur"),D29=""),"Partner Wanted",INDEX(Leikmannaskrá!$A$2:$D$1156,MATCH(D29,Leikmannaskrá!$A$2:$A$1160,0),2))),"")</f>
        <v/>
      </c>
      <c r="P29" s="13" t="str">
        <f>IFERROR(INDEX(Leikmannaskrá!$A$2:$D$1156,MATCH(D29,Leikmannaskrá!$A$2:$A$1160,0),4),"")</f>
        <v/>
      </c>
      <c r="Q29" s="13" t="str">
        <f>IFERROR(IF(AND(P29="Male",B29="Einliðaleikur"),INDEX(Einl.kk!$A$3:$F$1037,MATCH(Skráningarblað!O29,Einl.kk!$D$3:$D$1037,0),2),IF(AND(P29="Male",B29="Tvíliðaleikur"),INDEX(Tvíl.kk!$A$3:$F$1052,MATCH(Skráningarblað!O29,Tvíl.kk!$D$3:$D$1052,0),2),IF(AND(P29="Male",B29="Tvenndarleikur"),INDEX(Tvennd.kk!$A$3:$F$1020,MATCH(Skráningarblað!O29,Tvennd.kk!$D$3:$D$1020,0),2),IF(AND(P29="Female",B29="Einliðaleikur"),INDEX(Einl.kvk!$A$3:$F$1001,MATCH(Skráningarblað!O29,Einl.kvk!$D$3:$D$1001,0),2),IF(AND(P29="Female",B29="Tvíliðaleikur"),INDEX(Tvíl.kvk!$A$3:$F$1002,MATCH(Skráningarblað!O29,Tvíl.kvk!$D$3:$D$1002,0),2),IF(AND(P29="Female",B29="Tvenndarleikur"),INDEX(Tvennd.kvk!$A$3:$F$1006,MATCH(Skráningarblað!O29,Tvennd.kvk!$D$3:$D$1006,0),2),"")))))),"2. Deild")</f>
        <v/>
      </c>
      <c r="R29" s="13" t="str">
        <f t="shared" si="4"/>
        <v/>
      </c>
      <c r="S29" s="13" t="str">
        <f>IFERROR(IF(AND(P29="Male",B29="Einliðaleikur"),INDEX(Einl.kk!$A$3:$F$1037,MATCH(Skráningarblað!O29,Einl.kk!$D$3:$D$1037,0),6),IF(AND(P29="Male",B29="Tvíliðaleikur"),INDEX(Tvíl.kk!$A$3:$F$1052,MATCH(Skráningarblað!O29,Tvíl.kk!$D$3:$D$1052,0),6),IF(AND(P29="Male",B29="Tvenndarleikur"),INDEX(Tvennd.kk!$A$3:$F$1020,MATCH(Skráningarblað!O29,Tvennd.kk!$D$3:$D$1020,0),6),IF(AND(P29="Female",B29="Einliðaleikur"),INDEX(Einl.kvk!$A$3:$F$1001,MATCH(Skráningarblað!O29,Einl.kvk!$D$3:$D$1001,0),6),IF(AND(P29="Female",B29="Tvíliðaleikur"),INDEX(Tvíl.kvk!$A$3:$F$1002,MATCH(Skráningarblað!O29,Tvíl.kvk!$D$3:$D$1002,0),6),IF(AND(P29="Female",B29="Tvenndarleikur"),INDEX(Tvennd.kvk!$A$3:$F$1006,MATCH(Skráningarblað!O29,Tvennd.kvk!$D$3:$D$1006,0),6),"")))))),0)</f>
        <v/>
      </c>
      <c r="T29" s="13" t="str">
        <f>IFERROR(INDEX(Leikmannaskrá!$A$2:$E$597,MATCH(A29,Leikmannaskrá!$A$2:$A$597,0),5),"")</f>
        <v/>
      </c>
      <c r="U29" s="29" t="str">
        <f t="shared" si="5"/>
        <v/>
      </c>
    </row>
    <row r="30" spans="1:21" x14ac:dyDescent="0.35">
      <c r="A30" s="28"/>
      <c r="B30" s="28"/>
      <c r="C30" s="28"/>
      <c r="D30" s="28"/>
      <c r="E30" s="28"/>
      <c r="F30" s="13" t="str">
        <f>IFERROR(INDEX(Leikmannaskrá!$A$2:$D$1156,MATCH(A30,Leikmannaskrá!$A$2:$A$1160,0),2),"")</f>
        <v/>
      </c>
      <c r="G30" s="13" t="str">
        <f>IFERROR(INDEX(Leikmannaskrá!$A$2:$D$1156,MATCH(A30,Leikmannaskrá!$A$2:$A$1160,0),4),"")</f>
        <v/>
      </c>
      <c r="H30" s="13" t="str">
        <f>IFERROR(INDEX(Leikmannaskrá!$A$2:$D$1156,MATCH(A30,Leikmannaskrá!$A$2:$A$1160,0),3),"")</f>
        <v/>
      </c>
      <c r="I30" s="13" t="str">
        <f>IFERROR(IF(AND(G30="Male",B30="Einliðaleikur"),INDEX(Einl.kk!$A$3:$F$1037,MATCH(Skráningarblað!F30,Einl.kk!$D$3:$D$1037,0),2),IF(AND(G30="Male",B30="Tvíliðaleikur"),INDEX(Tvíl.kk!$A$3:$F$1052,MATCH(Skráningarblað!F30,Tvíl.kk!$D$3:$D$1052,0),2),IF(AND(G30="Male",B30="Tvenndarleikur"),INDEX(Tvennd.kk!$A$3:$F$1020,MATCH(Skráningarblað!F30,Tvennd.kk!$D$3:$D$1020,0),2),IF(AND(G30="Female",B30="Einliðaleikur"),INDEX(Einl.kvk!$A$3:$F$1001,MATCH(Skráningarblað!F30,Einl.kvk!$D$3:$D$1001,0),2),IF(AND(G30="Female",B30="Tvíliðaleikur"),INDEX(Tvíl.kvk!$A$3:$F$1002,MATCH(Skráningarblað!F30,Tvíl.kvk!$D$3:$D$1002,0),2),IF(AND(G30="Female",B30="Tvenndarleikur"),INDEX(Tvennd.kvk!$A$3:$F$1006,MATCH(Skráningarblað!F30,Tvennd.kvk!$D$3:$D$1006,0),2),"")))))),"2. Deild")</f>
        <v/>
      </c>
      <c r="J30" s="13" t="str">
        <f t="shared" si="0"/>
        <v/>
      </c>
      <c r="K30" s="13" t="str">
        <f t="shared" si="1"/>
        <v/>
      </c>
      <c r="L30" s="13">
        <f t="shared" si="2"/>
        <v>0</v>
      </c>
      <c r="M30" s="13" t="str">
        <f t="shared" si="3"/>
        <v xml:space="preserve"> -  </v>
      </c>
      <c r="N30" s="13" t="str">
        <f>IFERROR(IF(AND(G30="Male",B30="Einliðaleikur"),INDEX(Einl.kk!$A$3:$F$1037,MATCH(Skráningarblað!F30,Einl.kk!$D$3:$D$1037,0),6),IF(AND(G30="Male",B30="Tvíliðaleikur"),INDEX(Tvíl.kk!$A$3:$F$1052,MATCH(Skráningarblað!F30,Tvíl.kk!$D$3:$D$1052,0),6),IF(AND(G30="Male",B30="Tvenndarleikur"),INDEX(Tvennd.kk!$A$3:$F$1020,MATCH(Skráningarblað!F30,Tvennd.kk!$D$3:$D$1020,0),6),IF(AND(G30="Female",B30="Einliðaleikur"),INDEX(Einl.kvk!$A$3:$F$1001,MATCH(Skráningarblað!F30,Einl.kvk!$D$3:$D$1001,0),6),IF(AND(G30="Female",B30="Tvíliðaleikur"),INDEX(Tvíl.kvk!$A$3:$F$1002,MATCH(Skráningarblað!F30,Tvíl.kvk!$D$3:$D$1002,0),6),IF(AND(G30="Female",B30="Tvenndarleikur"),INDEX(Tvennd.kvk!$A$3:$F$1006,MATCH(Skráningarblað!F30,Tvennd.kvk!$D$3:$D$1006,0),6),"")))))),0)</f>
        <v/>
      </c>
      <c r="O30" s="13" t="str">
        <f>IFERROR(IF(F30="","",IF(AND(NOT(B30="Einliðaleikur"),D30=""),"Partner Wanted",INDEX(Leikmannaskrá!$A$2:$D$1156,MATCH(D30,Leikmannaskrá!$A$2:$A$1160,0),2))),"")</f>
        <v/>
      </c>
      <c r="P30" s="13" t="str">
        <f>IFERROR(INDEX(Leikmannaskrá!$A$2:$D$1156,MATCH(D30,Leikmannaskrá!$A$2:$A$1160,0),4),"")</f>
        <v/>
      </c>
      <c r="Q30" s="13" t="str">
        <f>IFERROR(IF(AND(P30="Male",B30="Einliðaleikur"),INDEX(Einl.kk!$A$3:$F$1037,MATCH(Skráningarblað!O30,Einl.kk!$D$3:$D$1037,0),2),IF(AND(P30="Male",B30="Tvíliðaleikur"),INDEX(Tvíl.kk!$A$3:$F$1052,MATCH(Skráningarblað!O30,Tvíl.kk!$D$3:$D$1052,0),2),IF(AND(P30="Male",B30="Tvenndarleikur"),INDEX(Tvennd.kk!$A$3:$F$1020,MATCH(Skráningarblað!O30,Tvennd.kk!$D$3:$D$1020,0),2),IF(AND(P30="Female",B30="Einliðaleikur"),INDEX(Einl.kvk!$A$3:$F$1001,MATCH(Skráningarblað!O30,Einl.kvk!$D$3:$D$1001,0),2),IF(AND(P30="Female",B30="Tvíliðaleikur"),INDEX(Tvíl.kvk!$A$3:$F$1002,MATCH(Skráningarblað!O30,Tvíl.kvk!$D$3:$D$1002,0),2),IF(AND(P30="Female",B30="Tvenndarleikur"),INDEX(Tvennd.kvk!$A$3:$F$1006,MATCH(Skráningarblað!O30,Tvennd.kvk!$D$3:$D$1006,0),2),"")))))),"2. Deild")</f>
        <v/>
      </c>
      <c r="R30" s="13" t="str">
        <f t="shared" si="4"/>
        <v/>
      </c>
      <c r="S30" s="13" t="str">
        <f>IFERROR(IF(AND(P30="Male",B30="Einliðaleikur"),INDEX(Einl.kk!$A$3:$F$1037,MATCH(Skráningarblað!O30,Einl.kk!$D$3:$D$1037,0),6),IF(AND(P30="Male",B30="Tvíliðaleikur"),INDEX(Tvíl.kk!$A$3:$F$1052,MATCH(Skráningarblað!O30,Tvíl.kk!$D$3:$D$1052,0),6),IF(AND(P30="Male",B30="Tvenndarleikur"),INDEX(Tvennd.kk!$A$3:$F$1020,MATCH(Skráningarblað!O30,Tvennd.kk!$D$3:$D$1020,0),6),IF(AND(P30="Female",B30="Einliðaleikur"),INDEX(Einl.kvk!$A$3:$F$1001,MATCH(Skráningarblað!O30,Einl.kvk!$D$3:$D$1001,0),6),IF(AND(P30="Female",B30="Tvíliðaleikur"),INDEX(Tvíl.kvk!$A$3:$F$1002,MATCH(Skráningarblað!O30,Tvíl.kvk!$D$3:$D$1002,0),6),IF(AND(P30="Female",B30="Tvenndarleikur"),INDEX(Tvennd.kvk!$A$3:$F$1006,MATCH(Skráningarblað!O30,Tvennd.kvk!$D$3:$D$1006,0),6),"")))))),0)</f>
        <v/>
      </c>
      <c r="T30" s="13" t="str">
        <f>IFERROR(INDEX(Leikmannaskrá!$A$2:$E$597,MATCH(A30,Leikmannaskrá!$A$2:$A$597,0),5),"")</f>
        <v/>
      </c>
      <c r="U30" s="29" t="str">
        <f t="shared" si="5"/>
        <v/>
      </c>
    </row>
    <row r="31" spans="1:21" x14ac:dyDescent="0.35">
      <c r="A31" s="28"/>
      <c r="B31" s="28"/>
      <c r="C31" s="28"/>
      <c r="D31" s="28"/>
      <c r="E31" s="28"/>
      <c r="F31" s="13" t="str">
        <f>IFERROR(INDEX(Leikmannaskrá!$A$2:$D$1156,MATCH(A31,Leikmannaskrá!$A$2:$A$1160,0),2),"")</f>
        <v/>
      </c>
      <c r="G31" s="13" t="str">
        <f>IFERROR(INDEX(Leikmannaskrá!$A$2:$D$1156,MATCH(A31,Leikmannaskrá!$A$2:$A$1160,0),4),"")</f>
        <v/>
      </c>
      <c r="H31" s="13" t="str">
        <f>IFERROR(INDEX(Leikmannaskrá!$A$2:$D$1156,MATCH(A31,Leikmannaskrá!$A$2:$A$1160,0),3),"")</f>
        <v/>
      </c>
      <c r="I31" s="13" t="str">
        <f>IFERROR(IF(AND(G31="Male",B31="Einliðaleikur"),INDEX(Einl.kk!$A$3:$F$1037,MATCH(Skráningarblað!F31,Einl.kk!$D$3:$D$1037,0),2),IF(AND(G31="Male",B31="Tvíliðaleikur"),INDEX(Tvíl.kk!$A$3:$F$1052,MATCH(Skráningarblað!F31,Tvíl.kk!$D$3:$D$1052,0),2),IF(AND(G31="Male",B31="Tvenndarleikur"),INDEX(Tvennd.kk!$A$3:$F$1020,MATCH(Skráningarblað!F31,Tvennd.kk!$D$3:$D$1020,0),2),IF(AND(G31="Female",B31="Einliðaleikur"),INDEX(Einl.kvk!$A$3:$F$1001,MATCH(Skráningarblað!F31,Einl.kvk!$D$3:$D$1001,0),2),IF(AND(G31="Female",B31="Tvíliðaleikur"),INDEX(Tvíl.kvk!$A$3:$F$1002,MATCH(Skráningarblað!F31,Tvíl.kvk!$D$3:$D$1002,0),2),IF(AND(G31="Female",B31="Tvenndarleikur"),INDEX(Tvennd.kvk!$A$3:$F$1006,MATCH(Skráningarblað!F31,Tvennd.kvk!$D$3:$D$1006,0),2),"")))))),"2. Deild")</f>
        <v/>
      </c>
      <c r="J31" s="13" t="str">
        <f t="shared" si="0"/>
        <v/>
      </c>
      <c r="K31" s="13" t="str">
        <f t="shared" si="1"/>
        <v/>
      </c>
      <c r="L31" s="13">
        <f t="shared" si="2"/>
        <v>0</v>
      </c>
      <c r="M31" s="13" t="str">
        <f t="shared" si="3"/>
        <v xml:space="preserve"> -  </v>
      </c>
      <c r="N31" s="13" t="str">
        <f>IFERROR(IF(AND(G31="Male",B31="Einliðaleikur"),INDEX(Einl.kk!$A$3:$F$1037,MATCH(Skráningarblað!F31,Einl.kk!$D$3:$D$1037,0),6),IF(AND(G31="Male",B31="Tvíliðaleikur"),INDEX(Tvíl.kk!$A$3:$F$1052,MATCH(Skráningarblað!F31,Tvíl.kk!$D$3:$D$1052,0),6),IF(AND(G31="Male",B31="Tvenndarleikur"),INDEX(Tvennd.kk!$A$3:$F$1020,MATCH(Skráningarblað!F31,Tvennd.kk!$D$3:$D$1020,0),6),IF(AND(G31="Female",B31="Einliðaleikur"),INDEX(Einl.kvk!$A$3:$F$1001,MATCH(Skráningarblað!F31,Einl.kvk!$D$3:$D$1001,0),6),IF(AND(G31="Female",B31="Tvíliðaleikur"),INDEX(Tvíl.kvk!$A$3:$F$1002,MATCH(Skráningarblað!F31,Tvíl.kvk!$D$3:$D$1002,0),6),IF(AND(G31="Female",B31="Tvenndarleikur"),INDEX(Tvennd.kvk!$A$3:$F$1006,MATCH(Skráningarblað!F31,Tvennd.kvk!$D$3:$D$1006,0),6),"")))))),0)</f>
        <v/>
      </c>
      <c r="O31" s="13" t="str">
        <f>IFERROR(IF(F31="","",IF(AND(NOT(B31="Einliðaleikur"),D31=""),"Partner Wanted",INDEX(Leikmannaskrá!$A$2:$D$1156,MATCH(D31,Leikmannaskrá!$A$2:$A$1160,0),2))),"")</f>
        <v/>
      </c>
      <c r="P31" s="13" t="str">
        <f>IFERROR(INDEX(Leikmannaskrá!$A$2:$D$1156,MATCH(D31,Leikmannaskrá!$A$2:$A$1160,0),4),"")</f>
        <v/>
      </c>
      <c r="Q31" s="13" t="str">
        <f>IFERROR(IF(AND(P31="Male",B31="Einliðaleikur"),INDEX(Einl.kk!$A$3:$F$1037,MATCH(Skráningarblað!O31,Einl.kk!$D$3:$D$1037,0),2),IF(AND(P31="Male",B31="Tvíliðaleikur"),INDEX(Tvíl.kk!$A$3:$F$1052,MATCH(Skráningarblað!O31,Tvíl.kk!$D$3:$D$1052,0),2),IF(AND(P31="Male",B31="Tvenndarleikur"),INDEX(Tvennd.kk!$A$3:$F$1020,MATCH(Skráningarblað!O31,Tvennd.kk!$D$3:$D$1020,0),2),IF(AND(P31="Female",B31="Einliðaleikur"),INDEX(Einl.kvk!$A$3:$F$1001,MATCH(Skráningarblað!O31,Einl.kvk!$D$3:$D$1001,0),2),IF(AND(P31="Female",B31="Tvíliðaleikur"),INDEX(Tvíl.kvk!$A$3:$F$1002,MATCH(Skráningarblað!O31,Tvíl.kvk!$D$3:$D$1002,0),2),IF(AND(P31="Female",B31="Tvenndarleikur"),INDEX(Tvennd.kvk!$A$3:$F$1006,MATCH(Skráningarblað!O31,Tvennd.kvk!$D$3:$D$1006,0),2),"")))))),"2. Deild")</f>
        <v/>
      </c>
      <c r="R31" s="13" t="str">
        <f t="shared" si="4"/>
        <v/>
      </c>
      <c r="S31" s="13" t="str">
        <f>IFERROR(IF(AND(P31="Male",B31="Einliðaleikur"),INDEX(Einl.kk!$A$3:$F$1037,MATCH(Skráningarblað!O31,Einl.kk!$D$3:$D$1037,0),6),IF(AND(P31="Male",B31="Tvíliðaleikur"),INDEX(Tvíl.kk!$A$3:$F$1052,MATCH(Skráningarblað!O31,Tvíl.kk!$D$3:$D$1052,0),6),IF(AND(P31="Male",B31="Tvenndarleikur"),INDEX(Tvennd.kk!$A$3:$F$1020,MATCH(Skráningarblað!O31,Tvennd.kk!$D$3:$D$1020,0),6),IF(AND(P31="Female",B31="Einliðaleikur"),INDEX(Einl.kvk!$A$3:$F$1001,MATCH(Skráningarblað!O31,Einl.kvk!$D$3:$D$1001,0),6),IF(AND(P31="Female",B31="Tvíliðaleikur"),INDEX(Tvíl.kvk!$A$3:$F$1002,MATCH(Skráningarblað!O31,Tvíl.kvk!$D$3:$D$1002,0),6),IF(AND(P31="Female",B31="Tvenndarleikur"),INDEX(Tvennd.kvk!$A$3:$F$1006,MATCH(Skráningarblað!O31,Tvennd.kvk!$D$3:$D$1006,0),6),"")))))),0)</f>
        <v/>
      </c>
      <c r="T31" s="13" t="str">
        <f>IFERROR(INDEX(Leikmannaskrá!$A$2:$E$597,MATCH(A31,Leikmannaskrá!$A$2:$A$597,0),5),"")</f>
        <v/>
      </c>
      <c r="U31" s="29" t="str">
        <f t="shared" si="5"/>
        <v/>
      </c>
    </row>
    <row r="32" spans="1:21" x14ac:dyDescent="0.35">
      <c r="A32" s="28"/>
      <c r="B32" s="28"/>
      <c r="C32" s="28"/>
      <c r="D32" s="28"/>
      <c r="E32" s="28"/>
      <c r="F32" s="13" t="str">
        <f>IFERROR(INDEX(Leikmannaskrá!$A$2:$D$1156,MATCH(A32,Leikmannaskrá!$A$2:$A$1160,0),2),"")</f>
        <v/>
      </c>
      <c r="G32" s="13" t="str">
        <f>IFERROR(INDEX(Leikmannaskrá!$A$2:$D$1156,MATCH(A32,Leikmannaskrá!$A$2:$A$1160,0),4),"")</f>
        <v/>
      </c>
      <c r="H32" s="13" t="str">
        <f>IFERROR(INDEX(Leikmannaskrá!$A$2:$D$1156,MATCH(A32,Leikmannaskrá!$A$2:$A$1160,0),3),"")</f>
        <v/>
      </c>
      <c r="I32" s="13" t="str">
        <f>IFERROR(IF(AND(G32="Male",B32="Einliðaleikur"),INDEX(Einl.kk!$A$3:$F$1037,MATCH(Skráningarblað!F32,Einl.kk!$D$3:$D$1037,0),2),IF(AND(G32="Male",B32="Tvíliðaleikur"),INDEX(Tvíl.kk!$A$3:$F$1052,MATCH(Skráningarblað!F32,Tvíl.kk!$D$3:$D$1052,0),2),IF(AND(G32="Male",B32="Tvenndarleikur"),INDEX(Tvennd.kk!$A$3:$F$1020,MATCH(Skráningarblað!F32,Tvennd.kk!$D$3:$D$1020,0),2),IF(AND(G32="Female",B32="Einliðaleikur"),INDEX(Einl.kvk!$A$3:$F$1001,MATCH(Skráningarblað!F32,Einl.kvk!$D$3:$D$1001,0),2),IF(AND(G32="Female",B32="Tvíliðaleikur"),INDEX(Tvíl.kvk!$A$3:$F$1002,MATCH(Skráningarblað!F32,Tvíl.kvk!$D$3:$D$1002,0),2),IF(AND(G32="Female",B32="Tvenndarleikur"),INDEX(Tvennd.kvk!$A$3:$F$1006,MATCH(Skráningarblað!F32,Tvennd.kvk!$D$3:$D$1006,0),2),"")))))),"2. Deild")</f>
        <v/>
      </c>
      <c r="J32" s="13" t="str">
        <f t="shared" si="0"/>
        <v/>
      </c>
      <c r="K32" s="13" t="str">
        <f t="shared" si="1"/>
        <v/>
      </c>
      <c r="L32" s="13">
        <f t="shared" si="2"/>
        <v>0</v>
      </c>
      <c r="M32" s="13" t="str">
        <f t="shared" si="3"/>
        <v xml:space="preserve"> -  </v>
      </c>
      <c r="N32" s="13" t="str">
        <f>IFERROR(IF(AND(G32="Male",B32="Einliðaleikur"),INDEX(Einl.kk!$A$3:$F$1037,MATCH(Skráningarblað!F32,Einl.kk!$D$3:$D$1037,0),6),IF(AND(G32="Male",B32="Tvíliðaleikur"),INDEX(Tvíl.kk!$A$3:$F$1052,MATCH(Skráningarblað!F32,Tvíl.kk!$D$3:$D$1052,0),6),IF(AND(G32="Male",B32="Tvenndarleikur"),INDEX(Tvennd.kk!$A$3:$F$1020,MATCH(Skráningarblað!F32,Tvennd.kk!$D$3:$D$1020,0),6),IF(AND(G32="Female",B32="Einliðaleikur"),INDEX(Einl.kvk!$A$3:$F$1001,MATCH(Skráningarblað!F32,Einl.kvk!$D$3:$D$1001,0),6),IF(AND(G32="Female",B32="Tvíliðaleikur"),INDEX(Tvíl.kvk!$A$3:$F$1002,MATCH(Skráningarblað!F32,Tvíl.kvk!$D$3:$D$1002,0),6),IF(AND(G32="Female",B32="Tvenndarleikur"),INDEX(Tvennd.kvk!$A$3:$F$1006,MATCH(Skráningarblað!F32,Tvennd.kvk!$D$3:$D$1006,0),6),"")))))),0)</f>
        <v/>
      </c>
      <c r="O32" s="13" t="str">
        <f>IFERROR(IF(F32="","",IF(AND(NOT(B32="Einliðaleikur"),D32=""),"Partner Wanted",INDEX(Leikmannaskrá!$A$2:$D$1156,MATCH(D32,Leikmannaskrá!$A$2:$A$1160,0),2))),"")</f>
        <v/>
      </c>
      <c r="P32" s="13" t="str">
        <f>IFERROR(INDEX(Leikmannaskrá!$A$2:$D$1156,MATCH(D32,Leikmannaskrá!$A$2:$A$1160,0),4),"")</f>
        <v/>
      </c>
      <c r="Q32" s="13" t="str">
        <f>IFERROR(IF(AND(P32="Male",B32="Einliðaleikur"),INDEX(Einl.kk!$A$3:$F$1037,MATCH(Skráningarblað!O32,Einl.kk!$D$3:$D$1037,0),2),IF(AND(P32="Male",B32="Tvíliðaleikur"),INDEX(Tvíl.kk!$A$3:$F$1052,MATCH(Skráningarblað!O32,Tvíl.kk!$D$3:$D$1052,0),2),IF(AND(P32="Male",B32="Tvenndarleikur"),INDEX(Tvennd.kk!$A$3:$F$1020,MATCH(Skráningarblað!O32,Tvennd.kk!$D$3:$D$1020,0),2),IF(AND(P32="Female",B32="Einliðaleikur"),INDEX(Einl.kvk!$A$3:$F$1001,MATCH(Skráningarblað!O32,Einl.kvk!$D$3:$D$1001,0),2),IF(AND(P32="Female",B32="Tvíliðaleikur"),INDEX(Tvíl.kvk!$A$3:$F$1002,MATCH(Skráningarblað!O32,Tvíl.kvk!$D$3:$D$1002,0),2),IF(AND(P32="Female",B32="Tvenndarleikur"),INDEX(Tvennd.kvk!$A$3:$F$1006,MATCH(Skráningarblað!O32,Tvennd.kvk!$D$3:$D$1006,0),2),"")))))),"2. Deild")</f>
        <v/>
      </c>
      <c r="R32" s="13" t="str">
        <f t="shared" si="4"/>
        <v/>
      </c>
      <c r="S32" s="13" t="str">
        <f>IFERROR(IF(AND(P32="Male",B32="Einliðaleikur"),INDEX(Einl.kk!$A$3:$F$1037,MATCH(Skráningarblað!O32,Einl.kk!$D$3:$D$1037,0),6),IF(AND(P32="Male",B32="Tvíliðaleikur"),INDEX(Tvíl.kk!$A$3:$F$1052,MATCH(Skráningarblað!O32,Tvíl.kk!$D$3:$D$1052,0),6),IF(AND(P32="Male",B32="Tvenndarleikur"),INDEX(Tvennd.kk!$A$3:$F$1020,MATCH(Skráningarblað!O32,Tvennd.kk!$D$3:$D$1020,0),6),IF(AND(P32="Female",B32="Einliðaleikur"),INDEX(Einl.kvk!$A$3:$F$1001,MATCH(Skráningarblað!O32,Einl.kvk!$D$3:$D$1001,0),6),IF(AND(P32="Female",B32="Tvíliðaleikur"),INDEX(Tvíl.kvk!$A$3:$F$1002,MATCH(Skráningarblað!O32,Tvíl.kvk!$D$3:$D$1002,0),6),IF(AND(P32="Female",B32="Tvenndarleikur"),INDEX(Tvennd.kvk!$A$3:$F$1006,MATCH(Skráningarblað!O32,Tvennd.kvk!$D$3:$D$1006,0),6),"")))))),0)</f>
        <v/>
      </c>
      <c r="T32" s="13" t="str">
        <f>IFERROR(INDEX(Leikmannaskrá!$A$2:$E$597,MATCH(A32,Leikmannaskrá!$A$2:$A$597,0),5),"")</f>
        <v/>
      </c>
      <c r="U32" s="29" t="str">
        <f t="shared" si="5"/>
        <v/>
      </c>
    </row>
    <row r="33" spans="1:21" x14ac:dyDescent="0.35">
      <c r="A33" s="28"/>
      <c r="B33" s="28"/>
      <c r="C33" s="28"/>
      <c r="D33" s="28"/>
      <c r="E33" s="28"/>
      <c r="F33" s="13" t="str">
        <f>IFERROR(INDEX(Leikmannaskrá!$A$2:$D$1156,MATCH(A33,Leikmannaskrá!$A$2:$A$1160,0),2),"")</f>
        <v/>
      </c>
      <c r="G33" s="13" t="str">
        <f>IFERROR(INDEX(Leikmannaskrá!$A$2:$D$1156,MATCH(A33,Leikmannaskrá!$A$2:$A$1160,0),4),"")</f>
        <v/>
      </c>
      <c r="H33" s="13" t="str">
        <f>IFERROR(INDEX(Leikmannaskrá!$A$2:$D$1156,MATCH(A33,Leikmannaskrá!$A$2:$A$1160,0),3),"")</f>
        <v/>
      </c>
      <c r="I33" s="13" t="str">
        <f>IFERROR(IF(AND(G33="Male",B33="Einliðaleikur"),INDEX(Einl.kk!$A$3:$F$1037,MATCH(Skráningarblað!F33,Einl.kk!$D$3:$D$1037,0),2),IF(AND(G33="Male",B33="Tvíliðaleikur"),INDEX(Tvíl.kk!$A$3:$F$1052,MATCH(Skráningarblað!F33,Tvíl.kk!$D$3:$D$1052,0),2),IF(AND(G33="Male",B33="Tvenndarleikur"),INDEX(Tvennd.kk!$A$3:$F$1020,MATCH(Skráningarblað!F33,Tvennd.kk!$D$3:$D$1020,0),2),IF(AND(G33="Female",B33="Einliðaleikur"),INDEX(Einl.kvk!$A$3:$F$1001,MATCH(Skráningarblað!F33,Einl.kvk!$D$3:$D$1001,0),2),IF(AND(G33="Female",B33="Tvíliðaleikur"),INDEX(Tvíl.kvk!$A$3:$F$1002,MATCH(Skráningarblað!F33,Tvíl.kvk!$D$3:$D$1002,0),2),IF(AND(G33="Female",B33="Tvenndarleikur"),INDEX(Tvennd.kvk!$A$3:$F$1006,MATCH(Skráningarblað!F33,Tvennd.kvk!$D$3:$D$1006,0),2),"")))))),"2. Deild")</f>
        <v/>
      </c>
      <c r="J33" s="13" t="str">
        <f t="shared" si="0"/>
        <v/>
      </c>
      <c r="K33" s="13" t="str">
        <f t="shared" si="1"/>
        <v/>
      </c>
      <c r="L33" s="13">
        <f t="shared" si="2"/>
        <v>0</v>
      </c>
      <c r="M33" s="13" t="str">
        <f t="shared" si="3"/>
        <v xml:space="preserve"> -  </v>
      </c>
      <c r="N33" s="13" t="str">
        <f>IFERROR(IF(AND(G33="Male",B33="Einliðaleikur"),INDEX(Einl.kk!$A$3:$F$1037,MATCH(Skráningarblað!F33,Einl.kk!$D$3:$D$1037,0),6),IF(AND(G33="Male",B33="Tvíliðaleikur"),INDEX(Tvíl.kk!$A$3:$F$1052,MATCH(Skráningarblað!F33,Tvíl.kk!$D$3:$D$1052,0),6),IF(AND(G33="Male",B33="Tvenndarleikur"),INDEX(Tvennd.kk!$A$3:$F$1020,MATCH(Skráningarblað!F33,Tvennd.kk!$D$3:$D$1020,0),6),IF(AND(G33="Female",B33="Einliðaleikur"),INDEX(Einl.kvk!$A$3:$F$1001,MATCH(Skráningarblað!F33,Einl.kvk!$D$3:$D$1001,0),6),IF(AND(G33="Female",B33="Tvíliðaleikur"),INDEX(Tvíl.kvk!$A$3:$F$1002,MATCH(Skráningarblað!F33,Tvíl.kvk!$D$3:$D$1002,0),6),IF(AND(G33="Female",B33="Tvenndarleikur"),INDEX(Tvennd.kvk!$A$3:$F$1006,MATCH(Skráningarblað!F33,Tvennd.kvk!$D$3:$D$1006,0),6),"")))))),0)</f>
        <v/>
      </c>
      <c r="O33" s="13" t="str">
        <f>IFERROR(IF(F33="","",IF(AND(NOT(B33="Einliðaleikur"),D33=""),"Partner Wanted",INDEX(Leikmannaskrá!$A$2:$D$1156,MATCH(D33,Leikmannaskrá!$A$2:$A$1160,0),2))),"")</f>
        <v/>
      </c>
      <c r="P33" s="13" t="str">
        <f>IFERROR(INDEX(Leikmannaskrá!$A$2:$D$1156,MATCH(D33,Leikmannaskrá!$A$2:$A$1160,0),4),"")</f>
        <v/>
      </c>
      <c r="Q33" s="13" t="str">
        <f>IFERROR(IF(AND(P33="Male",B33="Einliðaleikur"),INDEX(Einl.kk!$A$3:$F$1037,MATCH(Skráningarblað!O33,Einl.kk!$D$3:$D$1037,0),2),IF(AND(P33="Male",B33="Tvíliðaleikur"),INDEX(Tvíl.kk!$A$3:$F$1052,MATCH(Skráningarblað!O33,Tvíl.kk!$D$3:$D$1052,0),2),IF(AND(P33="Male",B33="Tvenndarleikur"),INDEX(Tvennd.kk!$A$3:$F$1020,MATCH(Skráningarblað!O33,Tvennd.kk!$D$3:$D$1020,0),2),IF(AND(P33="Female",B33="Einliðaleikur"),INDEX(Einl.kvk!$A$3:$F$1001,MATCH(Skráningarblað!O33,Einl.kvk!$D$3:$D$1001,0),2),IF(AND(P33="Female",B33="Tvíliðaleikur"),INDEX(Tvíl.kvk!$A$3:$F$1002,MATCH(Skráningarblað!O33,Tvíl.kvk!$D$3:$D$1002,0),2),IF(AND(P33="Female",B33="Tvenndarleikur"),INDEX(Tvennd.kvk!$A$3:$F$1006,MATCH(Skráningarblað!O33,Tvennd.kvk!$D$3:$D$1006,0),2),"")))))),"2. Deild")</f>
        <v/>
      </c>
      <c r="R33" s="13" t="str">
        <f t="shared" si="4"/>
        <v/>
      </c>
      <c r="S33" s="13" t="str">
        <f>IFERROR(IF(AND(P33="Male",B33="Einliðaleikur"),INDEX(Einl.kk!$A$3:$F$1037,MATCH(Skráningarblað!O33,Einl.kk!$D$3:$D$1037,0),6),IF(AND(P33="Male",B33="Tvíliðaleikur"),INDEX(Tvíl.kk!$A$3:$F$1052,MATCH(Skráningarblað!O33,Tvíl.kk!$D$3:$D$1052,0),6),IF(AND(P33="Male",B33="Tvenndarleikur"),INDEX(Tvennd.kk!$A$3:$F$1020,MATCH(Skráningarblað!O33,Tvennd.kk!$D$3:$D$1020,0),6),IF(AND(P33="Female",B33="Einliðaleikur"),INDEX(Einl.kvk!$A$3:$F$1001,MATCH(Skráningarblað!O33,Einl.kvk!$D$3:$D$1001,0),6),IF(AND(P33="Female",B33="Tvíliðaleikur"),INDEX(Tvíl.kvk!$A$3:$F$1002,MATCH(Skráningarblað!O33,Tvíl.kvk!$D$3:$D$1002,0),6),IF(AND(P33="Female",B33="Tvenndarleikur"),INDEX(Tvennd.kvk!$A$3:$F$1006,MATCH(Skráningarblað!O33,Tvennd.kvk!$D$3:$D$1006,0),6),"")))))),0)</f>
        <v/>
      </c>
      <c r="T33" s="13" t="str">
        <f>IFERROR(INDEX(Leikmannaskrá!$A$2:$E$597,MATCH(A33,Leikmannaskrá!$A$2:$A$597,0),5),"")</f>
        <v/>
      </c>
      <c r="U33" s="29" t="str">
        <f t="shared" si="5"/>
        <v/>
      </c>
    </row>
    <row r="34" spans="1:21" x14ac:dyDescent="0.35">
      <c r="A34" s="28"/>
      <c r="B34" s="28"/>
      <c r="C34" s="28"/>
      <c r="D34" s="28"/>
      <c r="E34" s="28"/>
      <c r="F34" s="13" t="str">
        <f>IFERROR(INDEX(Leikmannaskrá!$A$2:$D$1156,MATCH(A34,Leikmannaskrá!$A$2:$A$1160,0),2),"")</f>
        <v/>
      </c>
      <c r="G34" s="13" t="str">
        <f>IFERROR(INDEX(Leikmannaskrá!$A$2:$D$1156,MATCH(A34,Leikmannaskrá!$A$2:$A$1160,0),4),"")</f>
        <v/>
      </c>
      <c r="H34" s="13" t="str">
        <f>IFERROR(INDEX(Leikmannaskrá!$A$2:$D$1156,MATCH(A34,Leikmannaskrá!$A$2:$A$1160,0),3),"")</f>
        <v/>
      </c>
      <c r="I34" s="13" t="str">
        <f>IFERROR(IF(AND(G34="Male",B34="Einliðaleikur"),INDEX(Einl.kk!$A$3:$F$1037,MATCH(Skráningarblað!F34,Einl.kk!$D$3:$D$1037,0),2),IF(AND(G34="Male",B34="Tvíliðaleikur"),INDEX(Tvíl.kk!$A$3:$F$1052,MATCH(Skráningarblað!F34,Tvíl.kk!$D$3:$D$1052,0),2),IF(AND(G34="Male",B34="Tvenndarleikur"),INDEX(Tvennd.kk!$A$3:$F$1020,MATCH(Skráningarblað!F34,Tvennd.kk!$D$3:$D$1020,0),2),IF(AND(G34="Female",B34="Einliðaleikur"),INDEX(Einl.kvk!$A$3:$F$1001,MATCH(Skráningarblað!F34,Einl.kvk!$D$3:$D$1001,0),2),IF(AND(G34="Female",B34="Tvíliðaleikur"),INDEX(Tvíl.kvk!$A$3:$F$1002,MATCH(Skráningarblað!F34,Tvíl.kvk!$D$3:$D$1002,0),2),IF(AND(G34="Female",B34="Tvenndarleikur"),INDEX(Tvennd.kvk!$A$3:$F$1006,MATCH(Skráningarblað!F34,Tvennd.kvk!$D$3:$D$1006,0),2),"")))))),"2. Deild")</f>
        <v/>
      </c>
      <c r="J34" s="13" t="str">
        <f t="shared" si="0"/>
        <v/>
      </c>
      <c r="K34" s="13" t="str">
        <f t="shared" si="1"/>
        <v/>
      </c>
      <c r="L34" s="13">
        <f t="shared" si="2"/>
        <v>0</v>
      </c>
      <c r="M34" s="13" t="str">
        <f t="shared" si="3"/>
        <v xml:space="preserve"> -  </v>
      </c>
      <c r="N34" s="13" t="str">
        <f>IFERROR(IF(AND(G34="Male",B34="Einliðaleikur"),INDEX(Einl.kk!$A$3:$F$1037,MATCH(Skráningarblað!F34,Einl.kk!$D$3:$D$1037,0),6),IF(AND(G34="Male",B34="Tvíliðaleikur"),INDEX(Tvíl.kk!$A$3:$F$1052,MATCH(Skráningarblað!F34,Tvíl.kk!$D$3:$D$1052,0),6),IF(AND(G34="Male",B34="Tvenndarleikur"),INDEX(Tvennd.kk!$A$3:$F$1020,MATCH(Skráningarblað!F34,Tvennd.kk!$D$3:$D$1020,0),6),IF(AND(G34="Female",B34="Einliðaleikur"),INDEX(Einl.kvk!$A$3:$F$1001,MATCH(Skráningarblað!F34,Einl.kvk!$D$3:$D$1001,0),6),IF(AND(G34="Female",B34="Tvíliðaleikur"),INDEX(Tvíl.kvk!$A$3:$F$1002,MATCH(Skráningarblað!F34,Tvíl.kvk!$D$3:$D$1002,0),6),IF(AND(G34="Female",B34="Tvenndarleikur"),INDEX(Tvennd.kvk!$A$3:$F$1006,MATCH(Skráningarblað!F34,Tvennd.kvk!$D$3:$D$1006,0),6),"")))))),0)</f>
        <v/>
      </c>
      <c r="O34" s="13" t="str">
        <f>IFERROR(IF(F34="","",IF(AND(NOT(B34="Einliðaleikur"),D34=""),"Partner Wanted",INDEX(Leikmannaskrá!$A$2:$D$1156,MATCH(D34,Leikmannaskrá!$A$2:$A$1160,0),2))),"")</f>
        <v/>
      </c>
      <c r="P34" s="13" t="str">
        <f>IFERROR(INDEX(Leikmannaskrá!$A$2:$D$1156,MATCH(D34,Leikmannaskrá!$A$2:$A$1160,0),4),"")</f>
        <v/>
      </c>
      <c r="Q34" s="13" t="str">
        <f>IFERROR(IF(AND(P34="Male",B34="Einliðaleikur"),INDEX(Einl.kk!$A$3:$F$1037,MATCH(Skráningarblað!O34,Einl.kk!$D$3:$D$1037,0),2),IF(AND(P34="Male",B34="Tvíliðaleikur"),INDEX(Tvíl.kk!$A$3:$F$1052,MATCH(Skráningarblað!O34,Tvíl.kk!$D$3:$D$1052,0),2),IF(AND(P34="Male",B34="Tvenndarleikur"),INDEX(Tvennd.kk!$A$3:$F$1020,MATCH(Skráningarblað!O34,Tvennd.kk!$D$3:$D$1020,0),2),IF(AND(P34="Female",B34="Einliðaleikur"),INDEX(Einl.kvk!$A$3:$F$1001,MATCH(Skráningarblað!O34,Einl.kvk!$D$3:$D$1001,0),2),IF(AND(P34="Female",B34="Tvíliðaleikur"),INDEX(Tvíl.kvk!$A$3:$F$1002,MATCH(Skráningarblað!O34,Tvíl.kvk!$D$3:$D$1002,0),2),IF(AND(P34="Female",B34="Tvenndarleikur"),INDEX(Tvennd.kvk!$A$3:$F$1006,MATCH(Skráningarblað!O34,Tvennd.kvk!$D$3:$D$1006,0),2),"")))))),"2. Deild")</f>
        <v/>
      </c>
      <c r="R34" s="13" t="str">
        <f t="shared" si="4"/>
        <v/>
      </c>
      <c r="S34" s="13" t="str">
        <f>IFERROR(IF(AND(P34="Male",B34="Einliðaleikur"),INDEX(Einl.kk!$A$3:$F$1037,MATCH(Skráningarblað!O34,Einl.kk!$D$3:$D$1037,0),6),IF(AND(P34="Male",B34="Tvíliðaleikur"),INDEX(Tvíl.kk!$A$3:$F$1052,MATCH(Skráningarblað!O34,Tvíl.kk!$D$3:$D$1052,0),6),IF(AND(P34="Male",B34="Tvenndarleikur"),INDEX(Tvennd.kk!$A$3:$F$1020,MATCH(Skráningarblað!O34,Tvennd.kk!$D$3:$D$1020,0),6),IF(AND(P34="Female",B34="Einliðaleikur"),INDEX(Einl.kvk!$A$3:$F$1001,MATCH(Skráningarblað!O34,Einl.kvk!$D$3:$D$1001,0),6),IF(AND(P34="Female",B34="Tvíliðaleikur"),INDEX(Tvíl.kvk!$A$3:$F$1002,MATCH(Skráningarblað!O34,Tvíl.kvk!$D$3:$D$1002,0),6),IF(AND(P34="Female",B34="Tvenndarleikur"),INDEX(Tvennd.kvk!$A$3:$F$1006,MATCH(Skráningarblað!O34,Tvennd.kvk!$D$3:$D$1006,0),6),"")))))),0)</f>
        <v/>
      </c>
      <c r="T34" s="13" t="str">
        <f>IFERROR(INDEX(Leikmannaskrá!$A$2:$E$597,MATCH(A34,Leikmannaskrá!$A$2:$A$597,0),5),"")</f>
        <v/>
      </c>
      <c r="U34" s="29" t="str">
        <f t="shared" si="5"/>
        <v/>
      </c>
    </row>
    <row r="35" spans="1:21" x14ac:dyDescent="0.35">
      <c r="A35" s="28"/>
      <c r="B35" s="28"/>
      <c r="C35" s="28"/>
      <c r="D35" s="28"/>
      <c r="E35" s="28"/>
      <c r="F35" s="13" t="str">
        <f>IFERROR(INDEX(Leikmannaskrá!$A$2:$D$1156,MATCH(A35,Leikmannaskrá!$A$2:$A$1160,0),2),"")</f>
        <v/>
      </c>
      <c r="G35" s="13" t="str">
        <f>IFERROR(INDEX(Leikmannaskrá!$A$2:$D$1156,MATCH(A35,Leikmannaskrá!$A$2:$A$1160,0),4),"")</f>
        <v/>
      </c>
      <c r="H35" s="13" t="str">
        <f>IFERROR(INDEX(Leikmannaskrá!$A$2:$D$1156,MATCH(A35,Leikmannaskrá!$A$2:$A$1160,0),3),"")</f>
        <v/>
      </c>
      <c r="I35" s="13" t="str">
        <f>IFERROR(IF(AND(G35="Male",B35="Einliðaleikur"),INDEX(Einl.kk!$A$3:$F$1037,MATCH(Skráningarblað!F35,Einl.kk!$D$3:$D$1037,0),2),IF(AND(G35="Male",B35="Tvíliðaleikur"),INDEX(Tvíl.kk!$A$3:$F$1052,MATCH(Skráningarblað!F35,Tvíl.kk!$D$3:$D$1052,0),2),IF(AND(G35="Male",B35="Tvenndarleikur"),INDEX(Tvennd.kk!$A$3:$F$1020,MATCH(Skráningarblað!F35,Tvennd.kk!$D$3:$D$1020,0),2),IF(AND(G35="Female",B35="Einliðaleikur"),INDEX(Einl.kvk!$A$3:$F$1001,MATCH(Skráningarblað!F35,Einl.kvk!$D$3:$D$1001,0),2),IF(AND(G35="Female",B35="Tvíliðaleikur"),INDEX(Tvíl.kvk!$A$3:$F$1002,MATCH(Skráningarblað!F35,Tvíl.kvk!$D$3:$D$1002,0),2),IF(AND(G35="Female",B35="Tvenndarleikur"),INDEX(Tvennd.kvk!$A$3:$F$1006,MATCH(Skráningarblað!F35,Tvennd.kvk!$D$3:$D$1006,0),2),"")))))),"2. Deild")</f>
        <v/>
      </c>
      <c r="J35" s="13" t="str">
        <f t="shared" si="0"/>
        <v/>
      </c>
      <c r="K35" s="13" t="str">
        <f t="shared" si="1"/>
        <v/>
      </c>
      <c r="L35" s="13">
        <f t="shared" si="2"/>
        <v>0</v>
      </c>
      <c r="M35" s="13" t="str">
        <f t="shared" si="3"/>
        <v xml:space="preserve"> -  </v>
      </c>
      <c r="N35" s="13" t="str">
        <f>IFERROR(IF(AND(G35="Male",B35="Einliðaleikur"),INDEX(Einl.kk!$A$3:$F$1037,MATCH(Skráningarblað!F35,Einl.kk!$D$3:$D$1037,0),6),IF(AND(G35="Male",B35="Tvíliðaleikur"),INDEX(Tvíl.kk!$A$3:$F$1052,MATCH(Skráningarblað!F35,Tvíl.kk!$D$3:$D$1052,0),6),IF(AND(G35="Male",B35="Tvenndarleikur"),INDEX(Tvennd.kk!$A$3:$F$1020,MATCH(Skráningarblað!F35,Tvennd.kk!$D$3:$D$1020,0),6),IF(AND(G35="Female",B35="Einliðaleikur"),INDEX(Einl.kvk!$A$3:$F$1001,MATCH(Skráningarblað!F35,Einl.kvk!$D$3:$D$1001,0),6),IF(AND(G35="Female",B35="Tvíliðaleikur"),INDEX(Tvíl.kvk!$A$3:$F$1002,MATCH(Skráningarblað!F35,Tvíl.kvk!$D$3:$D$1002,0),6),IF(AND(G35="Female",B35="Tvenndarleikur"),INDEX(Tvennd.kvk!$A$3:$F$1006,MATCH(Skráningarblað!F35,Tvennd.kvk!$D$3:$D$1006,0),6),"")))))),0)</f>
        <v/>
      </c>
      <c r="O35" s="13" t="str">
        <f>IFERROR(IF(F35="","",IF(AND(NOT(B35="Einliðaleikur"),D35=""),"Partner Wanted",INDEX(Leikmannaskrá!$A$2:$D$1156,MATCH(D35,Leikmannaskrá!$A$2:$A$1160,0),2))),"")</f>
        <v/>
      </c>
      <c r="P35" s="13" t="str">
        <f>IFERROR(INDEX(Leikmannaskrá!$A$2:$D$1156,MATCH(D35,Leikmannaskrá!$A$2:$A$1160,0),4),"")</f>
        <v/>
      </c>
      <c r="Q35" s="13" t="str">
        <f>IFERROR(IF(AND(P35="Male",B35="Einliðaleikur"),INDEX(Einl.kk!$A$3:$F$1037,MATCH(Skráningarblað!O35,Einl.kk!$D$3:$D$1037,0),2),IF(AND(P35="Male",B35="Tvíliðaleikur"),INDEX(Tvíl.kk!$A$3:$F$1052,MATCH(Skráningarblað!O35,Tvíl.kk!$D$3:$D$1052,0),2),IF(AND(P35="Male",B35="Tvenndarleikur"),INDEX(Tvennd.kk!$A$3:$F$1020,MATCH(Skráningarblað!O35,Tvennd.kk!$D$3:$D$1020,0),2),IF(AND(P35="Female",B35="Einliðaleikur"),INDEX(Einl.kvk!$A$3:$F$1001,MATCH(Skráningarblað!O35,Einl.kvk!$D$3:$D$1001,0),2),IF(AND(P35="Female",B35="Tvíliðaleikur"),INDEX(Tvíl.kvk!$A$3:$F$1002,MATCH(Skráningarblað!O35,Tvíl.kvk!$D$3:$D$1002,0),2),IF(AND(P35="Female",B35="Tvenndarleikur"),INDEX(Tvennd.kvk!$A$3:$F$1006,MATCH(Skráningarblað!O35,Tvennd.kvk!$D$3:$D$1006,0),2),"")))))),"2. Deild")</f>
        <v/>
      </c>
      <c r="R35" s="13" t="str">
        <f t="shared" si="4"/>
        <v/>
      </c>
      <c r="S35" s="13" t="str">
        <f>IFERROR(IF(AND(P35="Male",B35="Einliðaleikur"),INDEX(Einl.kk!$A$3:$F$1037,MATCH(Skráningarblað!O35,Einl.kk!$D$3:$D$1037,0),6),IF(AND(P35="Male",B35="Tvíliðaleikur"),INDEX(Tvíl.kk!$A$3:$F$1052,MATCH(Skráningarblað!O35,Tvíl.kk!$D$3:$D$1052,0),6),IF(AND(P35="Male",B35="Tvenndarleikur"),INDEX(Tvennd.kk!$A$3:$F$1020,MATCH(Skráningarblað!O35,Tvennd.kk!$D$3:$D$1020,0),6),IF(AND(P35="Female",B35="Einliðaleikur"),INDEX(Einl.kvk!$A$3:$F$1001,MATCH(Skráningarblað!O35,Einl.kvk!$D$3:$D$1001,0),6),IF(AND(P35="Female",B35="Tvíliðaleikur"),INDEX(Tvíl.kvk!$A$3:$F$1002,MATCH(Skráningarblað!O35,Tvíl.kvk!$D$3:$D$1002,0),6),IF(AND(P35="Female",B35="Tvenndarleikur"),INDEX(Tvennd.kvk!$A$3:$F$1006,MATCH(Skráningarblað!O35,Tvennd.kvk!$D$3:$D$1006,0),6),"")))))),0)</f>
        <v/>
      </c>
      <c r="T35" s="13" t="str">
        <f>IFERROR(INDEX(Leikmannaskrá!$A$2:$E$597,MATCH(A35,Leikmannaskrá!$A$2:$A$597,0),5),"")</f>
        <v/>
      </c>
      <c r="U35" s="29" t="str">
        <f t="shared" si="5"/>
        <v/>
      </c>
    </row>
    <row r="36" spans="1:21" x14ac:dyDescent="0.35">
      <c r="A36" s="28"/>
      <c r="B36" s="28"/>
      <c r="C36" s="28"/>
      <c r="D36" s="28"/>
      <c r="E36" s="28"/>
      <c r="F36" s="13" t="str">
        <f>IFERROR(INDEX(Leikmannaskrá!$A$2:$D$1156,MATCH(A36,Leikmannaskrá!$A$2:$A$1160,0),2),"")</f>
        <v/>
      </c>
      <c r="G36" s="13" t="str">
        <f>IFERROR(INDEX(Leikmannaskrá!$A$2:$D$1156,MATCH(A36,Leikmannaskrá!$A$2:$A$1160,0),4),"")</f>
        <v/>
      </c>
      <c r="H36" s="13" t="str">
        <f>IFERROR(INDEX(Leikmannaskrá!$A$2:$D$1156,MATCH(A36,Leikmannaskrá!$A$2:$A$1160,0),3),"")</f>
        <v/>
      </c>
      <c r="I36" s="13" t="str">
        <f>IFERROR(IF(AND(G36="Male",B36="Einliðaleikur"),INDEX(Einl.kk!$A$3:$F$1037,MATCH(Skráningarblað!F36,Einl.kk!$D$3:$D$1037,0),2),IF(AND(G36="Male",B36="Tvíliðaleikur"),INDEX(Tvíl.kk!$A$3:$F$1052,MATCH(Skráningarblað!F36,Tvíl.kk!$D$3:$D$1052,0),2),IF(AND(G36="Male",B36="Tvenndarleikur"),INDEX(Tvennd.kk!$A$3:$F$1020,MATCH(Skráningarblað!F36,Tvennd.kk!$D$3:$D$1020,0),2),IF(AND(G36="Female",B36="Einliðaleikur"),INDEX(Einl.kvk!$A$3:$F$1001,MATCH(Skráningarblað!F36,Einl.kvk!$D$3:$D$1001,0),2),IF(AND(G36="Female",B36="Tvíliðaleikur"),INDEX(Tvíl.kvk!$A$3:$F$1002,MATCH(Skráningarblað!F36,Tvíl.kvk!$D$3:$D$1002,0),2),IF(AND(G36="Female",B36="Tvenndarleikur"),INDEX(Tvennd.kvk!$A$3:$F$1006,MATCH(Skráningarblað!F36,Tvennd.kvk!$D$3:$D$1006,0),2),"")))))),"2. Deild")</f>
        <v/>
      </c>
      <c r="J36" s="13" t="str">
        <f t="shared" si="0"/>
        <v/>
      </c>
      <c r="K36" s="13" t="str">
        <f t="shared" si="1"/>
        <v/>
      </c>
      <c r="L36" s="13">
        <f t="shared" si="2"/>
        <v>0</v>
      </c>
      <c r="M36" s="13" t="str">
        <f t="shared" si="3"/>
        <v xml:space="preserve"> -  </v>
      </c>
      <c r="N36" s="13" t="str">
        <f>IFERROR(IF(AND(G36="Male",B36="Einliðaleikur"),INDEX(Einl.kk!$A$3:$F$1037,MATCH(Skráningarblað!F36,Einl.kk!$D$3:$D$1037,0),6),IF(AND(G36="Male",B36="Tvíliðaleikur"),INDEX(Tvíl.kk!$A$3:$F$1052,MATCH(Skráningarblað!F36,Tvíl.kk!$D$3:$D$1052,0),6),IF(AND(G36="Male",B36="Tvenndarleikur"),INDEX(Tvennd.kk!$A$3:$F$1020,MATCH(Skráningarblað!F36,Tvennd.kk!$D$3:$D$1020,0),6),IF(AND(G36="Female",B36="Einliðaleikur"),INDEX(Einl.kvk!$A$3:$F$1001,MATCH(Skráningarblað!F36,Einl.kvk!$D$3:$D$1001,0),6),IF(AND(G36="Female",B36="Tvíliðaleikur"),INDEX(Tvíl.kvk!$A$3:$F$1002,MATCH(Skráningarblað!F36,Tvíl.kvk!$D$3:$D$1002,0),6),IF(AND(G36="Female",B36="Tvenndarleikur"),INDEX(Tvennd.kvk!$A$3:$F$1006,MATCH(Skráningarblað!F36,Tvennd.kvk!$D$3:$D$1006,0),6),"")))))),0)</f>
        <v/>
      </c>
      <c r="O36" s="13" t="str">
        <f>IFERROR(IF(F36="","",IF(AND(NOT(B36="Einliðaleikur"),D36=""),"Partner Wanted",INDEX(Leikmannaskrá!$A$2:$D$1156,MATCH(D36,Leikmannaskrá!$A$2:$A$1160,0),2))),"")</f>
        <v/>
      </c>
      <c r="P36" s="13" t="str">
        <f>IFERROR(INDEX(Leikmannaskrá!$A$2:$D$1156,MATCH(D36,Leikmannaskrá!$A$2:$A$1160,0),4),"")</f>
        <v/>
      </c>
      <c r="Q36" s="13" t="str">
        <f>IFERROR(IF(AND(P36="Male",B36="Einliðaleikur"),INDEX(Einl.kk!$A$3:$F$1037,MATCH(Skráningarblað!O36,Einl.kk!$D$3:$D$1037,0),2),IF(AND(P36="Male",B36="Tvíliðaleikur"),INDEX(Tvíl.kk!$A$3:$F$1052,MATCH(Skráningarblað!O36,Tvíl.kk!$D$3:$D$1052,0),2),IF(AND(P36="Male",B36="Tvenndarleikur"),INDEX(Tvennd.kk!$A$3:$F$1020,MATCH(Skráningarblað!O36,Tvennd.kk!$D$3:$D$1020,0),2),IF(AND(P36="Female",B36="Einliðaleikur"),INDEX(Einl.kvk!$A$3:$F$1001,MATCH(Skráningarblað!O36,Einl.kvk!$D$3:$D$1001,0),2),IF(AND(P36="Female",B36="Tvíliðaleikur"),INDEX(Tvíl.kvk!$A$3:$F$1002,MATCH(Skráningarblað!O36,Tvíl.kvk!$D$3:$D$1002,0),2),IF(AND(P36="Female",B36="Tvenndarleikur"),INDEX(Tvennd.kvk!$A$3:$F$1006,MATCH(Skráningarblað!O36,Tvennd.kvk!$D$3:$D$1006,0),2),"")))))),"2. Deild")</f>
        <v/>
      </c>
      <c r="R36" s="13" t="str">
        <f t="shared" si="4"/>
        <v/>
      </c>
      <c r="S36" s="13" t="str">
        <f>IFERROR(IF(AND(P36="Male",B36="Einliðaleikur"),INDEX(Einl.kk!$A$3:$F$1037,MATCH(Skráningarblað!O36,Einl.kk!$D$3:$D$1037,0),6),IF(AND(P36="Male",B36="Tvíliðaleikur"),INDEX(Tvíl.kk!$A$3:$F$1052,MATCH(Skráningarblað!O36,Tvíl.kk!$D$3:$D$1052,0),6),IF(AND(P36="Male",B36="Tvenndarleikur"),INDEX(Tvennd.kk!$A$3:$F$1020,MATCH(Skráningarblað!O36,Tvennd.kk!$D$3:$D$1020,0),6),IF(AND(P36="Female",B36="Einliðaleikur"),INDEX(Einl.kvk!$A$3:$F$1001,MATCH(Skráningarblað!O36,Einl.kvk!$D$3:$D$1001,0),6),IF(AND(P36="Female",B36="Tvíliðaleikur"),INDEX(Tvíl.kvk!$A$3:$F$1002,MATCH(Skráningarblað!O36,Tvíl.kvk!$D$3:$D$1002,0),6),IF(AND(P36="Female",B36="Tvenndarleikur"),INDEX(Tvennd.kvk!$A$3:$F$1006,MATCH(Skráningarblað!O36,Tvennd.kvk!$D$3:$D$1006,0),6),"")))))),0)</f>
        <v/>
      </c>
      <c r="T36" s="13" t="str">
        <f>IFERROR(INDEX(Leikmannaskrá!$A$2:$E$597,MATCH(A36,Leikmannaskrá!$A$2:$A$597,0),5),"")</f>
        <v/>
      </c>
      <c r="U36" s="29" t="str">
        <f t="shared" si="5"/>
        <v/>
      </c>
    </row>
    <row r="37" spans="1:21" x14ac:dyDescent="0.35">
      <c r="A37" s="28"/>
      <c r="B37" s="28"/>
      <c r="C37" s="28"/>
      <c r="D37" s="28"/>
      <c r="E37" s="28"/>
      <c r="F37" s="13" t="str">
        <f>IFERROR(INDEX(Leikmannaskrá!$A$2:$D$1156,MATCH(A37,Leikmannaskrá!$A$2:$A$1160,0),2),"")</f>
        <v/>
      </c>
      <c r="G37" s="13" t="str">
        <f>IFERROR(INDEX(Leikmannaskrá!$A$2:$D$1156,MATCH(A37,Leikmannaskrá!$A$2:$A$1160,0),4),"")</f>
        <v/>
      </c>
      <c r="H37" s="13" t="str">
        <f>IFERROR(INDEX(Leikmannaskrá!$A$2:$D$1156,MATCH(A37,Leikmannaskrá!$A$2:$A$1160,0),3),"")</f>
        <v/>
      </c>
      <c r="I37" s="13" t="str">
        <f>IFERROR(IF(AND(G37="Male",B37="Einliðaleikur"),INDEX(Einl.kk!$A$3:$F$1037,MATCH(Skráningarblað!F37,Einl.kk!$D$3:$D$1037,0),2),IF(AND(G37="Male",B37="Tvíliðaleikur"),INDEX(Tvíl.kk!$A$3:$F$1052,MATCH(Skráningarblað!F37,Tvíl.kk!$D$3:$D$1052,0),2),IF(AND(G37="Male",B37="Tvenndarleikur"),INDEX(Tvennd.kk!$A$3:$F$1020,MATCH(Skráningarblað!F37,Tvennd.kk!$D$3:$D$1020,0),2),IF(AND(G37="Female",B37="Einliðaleikur"),INDEX(Einl.kvk!$A$3:$F$1001,MATCH(Skráningarblað!F37,Einl.kvk!$D$3:$D$1001,0),2),IF(AND(G37="Female",B37="Tvíliðaleikur"),INDEX(Tvíl.kvk!$A$3:$F$1002,MATCH(Skráningarblað!F37,Tvíl.kvk!$D$3:$D$1002,0),2),IF(AND(G37="Female",B37="Tvenndarleikur"),INDEX(Tvennd.kvk!$A$3:$F$1006,MATCH(Skráningarblað!F37,Tvennd.kvk!$D$3:$D$1006,0),2),"")))))),"2. Deild")</f>
        <v/>
      </c>
      <c r="J37" s="13" t="str">
        <f t="shared" si="0"/>
        <v/>
      </c>
      <c r="K37" s="13" t="str">
        <f t="shared" si="1"/>
        <v/>
      </c>
      <c r="L37" s="13">
        <f t="shared" si="2"/>
        <v>0</v>
      </c>
      <c r="M37" s="13" t="str">
        <f t="shared" si="3"/>
        <v xml:space="preserve"> -  </v>
      </c>
      <c r="N37" s="13" t="str">
        <f>IFERROR(IF(AND(G37="Male",B37="Einliðaleikur"),INDEX(Einl.kk!$A$3:$F$1037,MATCH(Skráningarblað!F37,Einl.kk!$D$3:$D$1037,0),6),IF(AND(G37="Male",B37="Tvíliðaleikur"),INDEX(Tvíl.kk!$A$3:$F$1052,MATCH(Skráningarblað!F37,Tvíl.kk!$D$3:$D$1052,0),6),IF(AND(G37="Male",B37="Tvenndarleikur"),INDEX(Tvennd.kk!$A$3:$F$1020,MATCH(Skráningarblað!F37,Tvennd.kk!$D$3:$D$1020,0),6),IF(AND(G37="Female",B37="Einliðaleikur"),INDEX(Einl.kvk!$A$3:$F$1001,MATCH(Skráningarblað!F37,Einl.kvk!$D$3:$D$1001,0),6),IF(AND(G37="Female",B37="Tvíliðaleikur"),INDEX(Tvíl.kvk!$A$3:$F$1002,MATCH(Skráningarblað!F37,Tvíl.kvk!$D$3:$D$1002,0),6),IF(AND(G37="Female",B37="Tvenndarleikur"),INDEX(Tvennd.kvk!$A$3:$F$1006,MATCH(Skráningarblað!F37,Tvennd.kvk!$D$3:$D$1006,0),6),"")))))),0)</f>
        <v/>
      </c>
      <c r="O37" s="13" t="str">
        <f>IFERROR(IF(F37="","",IF(AND(NOT(B37="Einliðaleikur"),D37=""),"Partner Wanted",INDEX(Leikmannaskrá!$A$2:$D$1156,MATCH(D37,Leikmannaskrá!$A$2:$A$1160,0),2))),"")</f>
        <v/>
      </c>
      <c r="P37" s="13" t="str">
        <f>IFERROR(INDEX(Leikmannaskrá!$A$2:$D$1156,MATCH(D37,Leikmannaskrá!$A$2:$A$1160,0),4),"")</f>
        <v/>
      </c>
      <c r="Q37" s="13" t="str">
        <f>IFERROR(IF(AND(P37="Male",B37="Einliðaleikur"),INDEX(Einl.kk!$A$3:$F$1037,MATCH(Skráningarblað!O37,Einl.kk!$D$3:$D$1037,0),2),IF(AND(P37="Male",B37="Tvíliðaleikur"),INDEX(Tvíl.kk!$A$3:$F$1052,MATCH(Skráningarblað!O37,Tvíl.kk!$D$3:$D$1052,0),2),IF(AND(P37="Male",B37="Tvenndarleikur"),INDEX(Tvennd.kk!$A$3:$F$1020,MATCH(Skráningarblað!O37,Tvennd.kk!$D$3:$D$1020,0),2),IF(AND(P37="Female",B37="Einliðaleikur"),INDEX(Einl.kvk!$A$3:$F$1001,MATCH(Skráningarblað!O37,Einl.kvk!$D$3:$D$1001,0),2),IF(AND(P37="Female",B37="Tvíliðaleikur"),INDEX(Tvíl.kvk!$A$3:$F$1002,MATCH(Skráningarblað!O37,Tvíl.kvk!$D$3:$D$1002,0),2),IF(AND(P37="Female",B37="Tvenndarleikur"),INDEX(Tvennd.kvk!$A$3:$F$1006,MATCH(Skráningarblað!O37,Tvennd.kvk!$D$3:$D$1006,0),2),"")))))),"2. Deild")</f>
        <v/>
      </c>
      <c r="R37" s="13" t="str">
        <f t="shared" si="4"/>
        <v/>
      </c>
      <c r="S37" s="13" t="str">
        <f>IFERROR(IF(AND(P37="Male",B37="Einliðaleikur"),INDEX(Einl.kk!$A$3:$F$1037,MATCH(Skráningarblað!O37,Einl.kk!$D$3:$D$1037,0),6),IF(AND(P37="Male",B37="Tvíliðaleikur"),INDEX(Tvíl.kk!$A$3:$F$1052,MATCH(Skráningarblað!O37,Tvíl.kk!$D$3:$D$1052,0),6),IF(AND(P37="Male",B37="Tvenndarleikur"),INDEX(Tvennd.kk!$A$3:$F$1020,MATCH(Skráningarblað!O37,Tvennd.kk!$D$3:$D$1020,0),6),IF(AND(P37="Female",B37="Einliðaleikur"),INDEX(Einl.kvk!$A$3:$F$1001,MATCH(Skráningarblað!O37,Einl.kvk!$D$3:$D$1001,0),6),IF(AND(P37="Female",B37="Tvíliðaleikur"),INDEX(Tvíl.kvk!$A$3:$F$1002,MATCH(Skráningarblað!O37,Tvíl.kvk!$D$3:$D$1002,0),6),IF(AND(P37="Female",B37="Tvenndarleikur"),INDEX(Tvennd.kvk!$A$3:$F$1006,MATCH(Skráningarblað!O37,Tvennd.kvk!$D$3:$D$1006,0),6),"")))))),0)</f>
        <v/>
      </c>
      <c r="T37" s="13" t="str">
        <f>IFERROR(INDEX(Leikmannaskrá!$A$2:$E$597,MATCH(A37,Leikmannaskrá!$A$2:$A$597,0),5),"")</f>
        <v/>
      </c>
      <c r="U37" s="29" t="str">
        <f t="shared" si="5"/>
        <v/>
      </c>
    </row>
    <row r="38" spans="1:21" x14ac:dyDescent="0.35">
      <c r="A38" s="28"/>
      <c r="B38" s="28"/>
      <c r="C38" s="28"/>
      <c r="D38" s="28"/>
      <c r="E38" s="28"/>
      <c r="F38" s="13" t="str">
        <f>IFERROR(INDEX(Leikmannaskrá!$A$2:$D$1156,MATCH(A38,Leikmannaskrá!$A$2:$A$1160,0),2),"")</f>
        <v/>
      </c>
      <c r="G38" s="13" t="str">
        <f>IFERROR(INDEX(Leikmannaskrá!$A$2:$D$1156,MATCH(A38,Leikmannaskrá!$A$2:$A$1160,0),4),"")</f>
        <v/>
      </c>
      <c r="H38" s="13" t="str">
        <f>IFERROR(INDEX(Leikmannaskrá!$A$2:$D$1156,MATCH(A38,Leikmannaskrá!$A$2:$A$1160,0),3),"")</f>
        <v/>
      </c>
      <c r="I38" s="13" t="str">
        <f>IFERROR(IF(AND(G38="Male",B38="Einliðaleikur"),INDEX(Einl.kk!$A$3:$F$1037,MATCH(Skráningarblað!F38,Einl.kk!$D$3:$D$1037,0),2),IF(AND(G38="Male",B38="Tvíliðaleikur"),INDEX(Tvíl.kk!$A$3:$F$1052,MATCH(Skráningarblað!F38,Tvíl.kk!$D$3:$D$1052,0),2),IF(AND(G38="Male",B38="Tvenndarleikur"),INDEX(Tvennd.kk!$A$3:$F$1020,MATCH(Skráningarblað!F38,Tvennd.kk!$D$3:$D$1020,0),2),IF(AND(G38="Female",B38="Einliðaleikur"),INDEX(Einl.kvk!$A$3:$F$1001,MATCH(Skráningarblað!F38,Einl.kvk!$D$3:$D$1001,0),2),IF(AND(G38="Female",B38="Tvíliðaleikur"),INDEX(Tvíl.kvk!$A$3:$F$1002,MATCH(Skráningarblað!F38,Tvíl.kvk!$D$3:$D$1002,0),2),IF(AND(G38="Female",B38="Tvenndarleikur"),INDEX(Tvennd.kvk!$A$3:$F$1006,MATCH(Skráningarblað!F38,Tvennd.kvk!$D$3:$D$1006,0),2),"")))))),"2. Deild")</f>
        <v/>
      </c>
      <c r="J38" s="13" t="str">
        <f t="shared" si="0"/>
        <v/>
      </c>
      <c r="K38" s="13" t="str">
        <f t="shared" si="1"/>
        <v/>
      </c>
      <c r="L38" s="13">
        <f t="shared" si="2"/>
        <v>0</v>
      </c>
      <c r="M38" s="13" t="str">
        <f t="shared" si="3"/>
        <v xml:space="preserve"> -  </v>
      </c>
      <c r="N38" s="13" t="str">
        <f>IFERROR(IF(AND(G38="Male",B38="Einliðaleikur"),INDEX(Einl.kk!$A$3:$F$1037,MATCH(Skráningarblað!F38,Einl.kk!$D$3:$D$1037,0),6),IF(AND(G38="Male",B38="Tvíliðaleikur"),INDEX(Tvíl.kk!$A$3:$F$1052,MATCH(Skráningarblað!F38,Tvíl.kk!$D$3:$D$1052,0),6),IF(AND(G38="Male",B38="Tvenndarleikur"),INDEX(Tvennd.kk!$A$3:$F$1020,MATCH(Skráningarblað!F38,Tvennd.kk!$D$3:$D$1020,0),6),IF(AND(G38="Female",B38="Einliðaleikur"),INDEX(Einl.kvk!$A$3:$F$1001,MATCH(Skráningarblað!F38,Einl.kvk!$D$3:$D$1001,0),6),IF(AND(G38="Female",B38="Tvíliðaleikur"),INDEX(Tvíl.kvk!$A$3:$F$1002,MATCH(Skráningarblað!F38,Tvíl.kvk!$D$3:$D$1002,0),6),IF(AND(G38="Female",B38="Tvenndarleikur"),INDEX(Tvennd.kvk!$A$3:$F$1006,MATCH(Skráningarblað!F38,Tvennd.kvk!$D$3:$D$1006,0),6),"")))))),0)</f>
        <v/>
      </c>
      <c r="O38" s="13" t="str">
        <f>IFERROR(IF(F38="","",IF(AND(NOT(B38="Einliðaleikur"),D38=""),"Partner Wanted",INDEX(Leikmannaskrá!$A$2:$D$1156,MATCH(D38,Leikmannaskrá!$A$2:$A$1160,0),2))),"")</f>
        <v/>
      </c>
      <c r="P38" s="13" t="str">
        <f>IFERROR(INDEX(Leikmannaskrá!$A$2:$D$1156,MATCH(D38,Leikmannaskrá!$A$2:$A$1160,0),4),"")</f>
        <v/>
      </c>
      <c r="Q38" s="13" t="str">
        <f>IFERROR(IF(AND(P38="Male",B38="Einliðaleikur"),INDEX(Einl.kk!$A$3:$F$1037,MATCH(Skráningarblað!O38,Einl.kk!$D$3:$D$1037,0),2),IF(AND(P38="Male",B38="Tvíliðaleikur"),INDEX(Tvíl.kk!$A$3:$F$1052,MATCH(Skráningarblað!O38,Tvíl.kk!$D$3:$D$1052,0),2),IF(AND(P38="Male",B38="Tvenndarleikur"),INDEX(Tvennd.kk!$A$3:$F$1020,MATCH(Skráningarblað!O38,Tvennd.kk!$D$3:$D$1020,0),2),IF(AND(P38="Female",B38="Einliðaleikur"),INDEX(Einl.kvk!$A$3:$F$1001,MATCH(Skráningarblað!O38,Einl.kvk!$D$3:$D$1001,0),2),IF(AND(P38="Female",B38="Tvíliðaleikur"),INDEX(Tvíl.kvk!$A$3:$F$1002,MATCH(Skráningarblað!O38,Tvíl.kvk!$D$3:$D$1002,0),2),IF(AND(P38="Female",B38="Tvenndarleikur"),INDEX(Tvennd.kvk!$A$3:$F$1006,MATCH(Skráningarblað!O38,Tvennd.kvk!$D$3:$D$1006,0),2),"")))))),"2. Deild")</f>
        <v/>
      </c>
      <c r="R38" s="13" t="str">
        <f t="shared" si="4"/>
        <v/>
      </c>
      <c r="S38" s="13" t="str">
        <f>IFERROR(IF(AND(P38="Male",B38="Einliðaleikur"),INDEX(Einl.kk!$A$3:$F$1037,MATCH(Skráningarblað!O38,Einl.kk!$D$3:$D$1037,0),6),IF(AND(P38="Male",B38="Tvíliðaleikur"),INDEX(Tvíl.kk!$A$3:$F$1052,MATCH(Skráningarblað!O38,Tvíl.kk!$D$3:$D$1052,0),6),IF(AND(P38="Male",B38="Tvenndarleikur"),INDEX(Tvennd.kk!$A$3:$F$1020,MATCH(Skráningarblað!O38,Tvennd.kk!$D$3:$D$1020,0),6),IF(AND(P38="Female",B38="Einliðaleikur"),INDEX(Einl.kvk!$A$3:$F$1001,MATCH(Skráningarblað!O38,Einl.kvk!$D$3:$D$1001,0),6),IF(AND(P38="Female",B38="Tvíliðaleikur"),INDEX(Tvíl.kvk!$A$3:$F$1002,MATCH(Skráningarblað!O38,Tvíl.kvk!$D$3:$D$1002,0),6),IF(AND(P38="Female",B38="Tvenndarleikur"),INDEX(Tvennd.kvk!$A$3:$F$1006,MATCH(Skráningarblað!O38,Tvennd.kvk!$D$3:$D$1006,0),6),"")))))),0)</f>
        <v/>
      </c>
      <c r="T38" s="13" t="str">
        <f>IFERROR(INDEX(Leikmannaskrá!$A$2:$E$597,MATCH(A38,Leikmannaskrá!$A$2:$A$597,0),5),"")</f>
        <v/>
      </c>
      <c r="U38" s="29" t="str">
        <f t="shared" si="5"/>
        <v/>
      </c>
    </row>
    <row r="39" spans="1:21" x14ac:dyDescent="0.35">
      <c r="A39" s="28"/>
      <c r="B39" s="28"/>
      <c r="C39" s="28"/>
      <c r="D39" s="28"/>
      <c r="E39" s="28"/>
      <c r="F39" s="13" t="str">
        <f>IFERROR(INDEX(Leikmannaskrá!$A$2:$D$1156,MATCH(A39,Leikmannaskrá!$A$2:$A$1160,0),2),"")</f>
        <v/>
      </c>
      <c r="G39" s="13" t="str">
        <f>IFERROR(INDEX(Leikmannaskrá!$A$2:$D$1156,MATCH(A39,Leikmannaskrá!$A$2:$A$1160,0),4),"")</f>
        <v/>
      </c>
      <c r="H39" s="13" t="str">
        <f>IFERROR(INDEX(Leikmannaskrá!$A$2:$D$1156,MATCH(A39,Leikmannaskrá!$A$2:$A$1160,0),3),"")</f>
        <v/>
      </c>
      <c r="I39" s="13" t="str">
        <f>IFERROR(IF(AND(G39="Male",B39="Einliðaleikur"),INDEX(Einl.kk!$A$3:$F$1037,MATCH(Skráningarblað!F39,Einl.kk!$D$3:$D$1037,0),2),IF(AND(G39="Male",B39="Tvíliðaleikur"),INDEX(Tvíl.kk!$A$3:$F$1052,MATCH(Skráningarblað!F39,Tvíl.kk!$D$3:$D$1052,0),2),IF(AND(G39="Male",B39="Tvenndarleikur"),INDEX(Tvennd.kk!$A$3:$F$1020,MATCH(Skráningarblað!F39,Tvennd.kk!$D$3:$D$1020,0),2),IF(AND(G39="Female",B39="Einliðaleikur"),INDEX(Einl.kvk!$A$3:$F$1001,MATCH(Skráningarblað!F39,Einl.kvk!$D$3:$D$1001,0),2),IF(AND(G39="Female",B39="Tvíliðaleikur"),INDEX(Tvíl.kvk!$A$3:$F$1002,MATCH(Skráningarblað!F39,Tvíl.kvk!$D$3:$D$1002,0),2),IF(AND(G39="Female",B39="Tvenndarleikur"),INDEX(Tvennd.kvk!$A$3:$F$1006,MATCH(Skráningarblað!F39,Tvennd.kvk!$D$3:$D$1006,0),2),"")))))),"2. Deild")</f>
        <v/>
      </c>
      <c r="J39" s="13" t="str">
        <f t="shared" si="0"/>
        <v/>
      </c>
      <c r="K39" s="13" t="str">
        <f t="shared" si="1"/>
        <v/>
      </c>
      <c r="L39" s="13">
        <f t="shared" si="2"/>
        <v>0</v>
      </c>
      <c r="M39" s="13" t="str">
        <f t="shared" si="3"/>
        <v xml:space="preserve"> -  </v>
      </c>
      <c r="N39" s="13" t="str">
        <f>IFERROR(IF(AND(G39="Male",B39="Einliðaleikur"),INDEX(Einl.kk!$A$3:$F$1037,MATCH(Skráningarblað!F39,Einl.kk!$D$3:$D$1037,0),6),IF(AND(G39="Male",B39="Tvíliðaleikur"),INDEX(Tvíl.kk!$A$3:$F$1052,MATCH(Skráningarblað!F39,Tvíl.kk!$D$3:$D$1052,0),6),IF(AND(G39="Male",B39="Tvenndarleikur"),INDEX(Tvennd.kk!$A$3:$F$1020,MATCH(Skráningarblað!F39,Tvennd.kk!$D$3:$D$1020,0),6),IF(AND(G39="Female",B39="Einliðaleikur"),INDEX(Einl.kvk!$A$3:$F$1001,MATCH(Skráningarblað!F39,Einl.kvk!$D$3:$D$1001,0),6),IF(AND(G39="Female",B39="Tvíliðaleikur"),INDEX(Tvíl.kvk!$A$3:$F$1002,MATCH(Skráningarblað!F39,Tvíl.kvk!$D$3:$D$1002,0),6),IF(AND(G39="Female",B39="Tvenndarleikur"),INDEX(Tvennd.kvk!$A$3:$F$1006,MATCH(Skráningarblað!F39,Tvennd.kvk!$D$3:$D$1006,0),6),"")))))),0)</f>
        <v/>
      </c>
      <c r="O39" s="13" t="str">
        <f>IFERROR(IF(F39="","",IF(AND(NOT(B39="Einliðaleikur"),D39=""),"Partner Wanted",INDEX(Leikmannaskrá!$A$2:$D$1156,MATCH(D39,Leikmannaskrá!$A$2:$A$1160,0),2))),"")</f>
        <v/>
      </c>
      <c r="P39" s="13" t="str">
        <f>IFERROR(INDEX(Leikmannaskrá!$A$2:$D$1156,MATCH(D39,Leikmannaskrá!$A$2:$A$1160,0),4),"")</f>
        <v/>
      </c>
      <c r="Q39" s="13" t="str">
        <f>IFERROR(IF(AND(P39="Male",B39="Einliðaleikur"),INDEX(Einl.kk!$A$3:$F$1037,MATCH(Skráningarblað!O39,Einl.kk!$D$3:$D$1037,0),2),IF(AND(P39="Male",B39="Tvíliðaleikur"),INDEX(Tvíl.kk!$A$3:$F$1052,MATCH(Skráningarblað!O39,Tvíl.kk!$D$3:$D$1052,0),2),IF(AND(P39="Male",B39="Tvenndarleikur"),INDEX(Tvennd.kk!$A$3:$F$1020,MATCH(Skráningarblað!O39,Tvennd.kk!$D$3:$D$1020,0),2),IF(AND(P39="Female",B39="Einliðaleikur"),INDEX(Einl.kvk!$A$3:$F$1001,MATCH(Skráningarblað!O39,Einl.kvk!$D$3:$D$1001,0),2),IF(AND(P39="Female",B39="Tvíliðaleikur"),INDEX(Tvíl.kvk!$A$3:$F$1002,MATCH(Skráningarblað!O39,Tvíl.kvk!$D$3:$D$1002,0),2),IF(AND(P39="Female",B39="Tvenndarleikur"),INDEX(Tvennd.kvk!$A$3:$F$1006,MATCH(Skráningarblað!O39,Tvennd.kvk!$D$3:$D$1006,0),2),"")))))),"2. Deild")</f>
        <v/>
      </c>
      <c r="R39" s="13" t="str">
        <f t="shared" si="4"/>
        <v/>
      </c>
      <c r="S39" s="13" t="str">
        <f>IFERROR(IF(AND(P39="Male",B39="Einliðaleikur"),INDEX(Einl.kk!$A$3:$F$1037,MATCH(Skráningarblað!O39,Einl.kk!$D$3:$D$1037,0),6),IF(AND(P39="Male",B39="Tvíliðaleikur"),INDEX(Tvíl.kk!$A$3:$F$1052,MATCH(Skráningarblað!O39,Tvíl.kk!$D$3:$D$1052,0),6),IF(AND(P39="Male",B39="Tvenndarleikur"),INDEX(Tvennd.kk!$A$3:$F$1020,MATCH(Skráningarblað!O39,Tvennd.kk!$D$3:$D$1020,0),6),IF(AND(P39="Female",B39="Einliðaleikur"),INDEX(Einl.kvk!$A$3:$F$1001,MATCH(Skráningarblað!O39,Einl.kvk!$D$3:$D$1001,0),6),IF(AND(P39="Female",B39="Tvíliðaleikur"),INDEX(Tvíl.kvk!$A$3:$F$1002,MATCH(Skráningarblað!O39,Tvíl.kvk!$D$3:$D$1002,0),6),IF(AND(P39="Female",B39="Tvenndarleikur"),INDEX(Tvennd.kvk!$A$3:$F$1006,MATCH(Skráningarblað!O39,Tvennd.kvk!$D$3:$D$1006,0),6),"")))))),0)</f>
        <v/>
      </c>
      <c r="T39" s="13" t="str">
        <f>IFERROR(INDEX(Leikmannaskrá!$A$2:$E$597,MATCH(A39,Leikmannaskrá!$A$2:$A$597,0),5),"")</f>
        <v/>
      </c>
      <c r="U39" s="29" t="str">
        <f t="shared" si="5"/>
        <v/>
      </c>
    </row>
    <row r="40" spans="1:21" x14ac:dyDescent="0.35">
      <c r="A40" s="28"/>
      <c r="B40" s="28"/>
      <c r="C40" s="28"/>
      <c r="D40" s="28"/>
      <c r="E40" s="28"/>
      <c r="F40" s="13" t="str">
        <f>IFERROR(INDEX(Leikmannaskrá!$A$2:$D$1156,MATCH(A40,Leikmannaskrá!$A$2:$A$1160,0),2),"")</f>
        <v/>
      </c>
      <c r="G40" s="13" t="str">
        <f>IFERROR(INDEX(Leikmannaskrá!$A$2:$D$1156,MATCH(A40,Leikmannaskrá!$A$2:$A$1160,0),4),"")</f>
        <v/>
      </c>
      <c r="H40" s="13" t="str">
        <f>IFERROR(INDEX(Leikmannaskrá!$A$2:$D$1156,MATCH(A40,Leikmannaskrá!$A$2:$A$1160,0),3),"")</f>
        <v/>
      </c>
      <c r="I40" s="13" t="str">
        <f>IFERROR(IF(AND(G40="Male",B40="Einliðaleikur"),INDEX(Einl.kk!$A$3:$F$1037,MATCH(Skráningarblað!F40,Einl.kk!$D$3:$D$1037,0),2),IF(AND(G40="Male",B40="Tvíliðaleikur"),INDEX(Tvíl.kk!$A$3:$F$1052,MATCH(Skráningarblað!F40,Tvíl.kk!$D$3:$D$1052,0),2),IF(AND(G40="Male",B40="Tvenndarleikur"),INDEX(Tvennd.kk!$A$3:$F$1020,MATCH(Skráningarblað!F40,Tvennd.kk!$D$3:$D$1020,0),2),IF(AND(G40="Female",B40="Einliðaleikur"),INDEX(Einl.kvk!$A$3:$F$1001,MATCH(Skráningarblað!F40,Einl.kvk!$D$3:$D$1001,0),2),IF(AND(G40="Female",B40="Tvíliðaleikur"),INDEX(Tvíl.kvk!$A$3:$F$1002,MATCH(Skráningarblað!F40,Tvíl.kvk!$D$3:$D$1002,0),2),IF(AND(G40="Female",B40="Tvenndarleikur"),INDEX(Tvennd.kvk!$A$3:$F$1006,MATCH(Skráningarblað!F40,Tvennd.kvk!$D$3:$D$1006,0),2),"")))))),"2. Deild")</f>
        <v/>
      </c>
      <c r="J40" s="13" t="str">
        <f t="shared" si="0"/>
        <v/>
      </c>
      <c r="K40" s="13" t="str">
        <f t="shared" si="1"/>
        <v/>
      </c>
      <c r="L40" s="13">
        <f t="shared" si="2"/>
        <v>0</v>
      </c>
      <c r="M40" s="13" t="str">
        <f t="shared" si="3"/>
        <v xml:space="preserve"> -  </v>
      </c>
      <c r="N40" s="13" t="str">
        <f>IFERROR(IF(AND(G40="Male",B40="Einliðaleikur"),INDEX(Einl.kk!$A$3:$F$1037,MATCH(Skráningarblað!F40,Einl.kk!$D$3:$D$1037,0),6),IF(AND(G40="Male",B40="Tvíliðaleikur"),INDEX(Tvíl.kk!$A$3:$F$1052,MATCH(Skráningarblað!F40,Tvíl.kk!$D$3:$D$1052,0),6),IF(AND(G40="Male",B40="Tvenndarleikur"),INDEX(Tvennd.kk!$A$3:$F$1020,MATCH(Skráningarblað!F40,Tvennd.kk!$D$3:$D$1020,0),6),IF(AND(G40="Female",B40="Einliðaleikur"),INDEX(Einl.kvk!$A$3:$F$1001,MATCH(Skráningarblað!F40,Einl.kvk!$D$3:$D$1001,0),6),IF(AND(G40="Female",B40="Tvíliðaleikur"),INDEX(Tvíl.kvk!$A$3:$F$1002,MATCH(Skráningarblað!F40,Tvíl.kvk!$D$3:$D$1002,0),6),IF(AND(G40="Female",B40="Tvenndarleikur"),INDEX(Tvennd.kvk!$A$3:$F$1006,MATCH(Skráningarblað!F40,Tvennd.kvk!$D$3:$D$1006,0),6),"")))))),0)</f>
        <v/>
      </c>
      <c r="O40" s="13" t="str">
        <f>IFERROR(IF(F40="","",IF(AND(NOT(B40="Einliðaleikur"),D40=""),"Partner Wanted",INDEX(Leikmannaskrá!$A$2:$D$1156,MATCH(D40,Leikmannaskrá!$A$2:$A$1160,0),2))),"")</f>
        <v/>
      </c>
      <c r="P40" s="13" t="str">
        <f>IFERROR(INDEX(Leikmannaskrá!$A$2:$D$1156,MATCH(D40,Leikmannaskrá!$A$2:$A$1160,0),4),"")</f>
        <v/>
      </c>
      <c r="Q40" s="13" t="str">
        <f>IFERROR(IF(AND(P40="Male",B40="Einliðaleikur"),INDEX(Einl.kk!$A$3:$F$1037,MATCH(Skráningarblað!O40,Einl.kk!$D$3:$D$1037,0),2),IF(AND(P40="Male",B40="Tvíliðaleikur"),INDEX(Tvíl.kk!$A$3:$F$1052,MATCH(Skráningarblað!O40,Tvíl.kk!$D$3:$D$1052,0),2),IF(AND(P40="Male",B40="Tvenndarleikur"),INDEX(Tvennd.kk!$A$3:$F$1020,MATCH(Skráningarblað!O40,Tvennd.kk!$D$3:$D$1020,0),2),IF(AND(P40="Female",B40="Einliðaleikur"),INDEX(Einl.kvk!$A$3:$F$1001,MATCH(Skráningarblað!O40,Einl.kvk!$D$3:$D$1001,0),2),IF(AND(P40="Female",B40="Tvíliðaleikur"),INDEX(Tvíl.kvk!$A$3:$F$1002,MATCH(Skráningarblað!O40,Tvíl.kvk!$D$3:$D$1002,0),2),IF(AND(P40="Female",B40="Tvenndarleikur"),INDEX(Tvennd.kvk!$A$3:$F$1006,MATCH(Skráningarblað!O40,Tvennd.kvk!$D$3:$D$1006,0),2),"")))))),"2. Deild")</f>
        <v/>
      </c>
      <c r="R40" s="13" t="str">
        <f t="shared" si="4"/>
        <v/>
      </c>
      <c r="S40" s="13" t="str">
        <f>IFERROR(IF(AND(P40="Male",B40="Einliðaleikur"),INDEX(Einl.kk!$A$3:$F$1037,MATCH(Skráningarblað!O40,Einl.kk!$D$3:$D$1037,0),6),IF(AND(P40="Male",B40="Tvíliðaleikur"),INDEX(Tvíl.kk!$A$3:$F$1052,MATCH(Skráningarblað!O40,Tvíl.kk!$D$3:$D$1052,0),6),IF(AND(P40="Male",B40="Tvenndarleikur"),INDEX(Tvennd.kk!$A$3:$F$1020,MATCH(Skráningarblað!O40,Tvennd.kk!$D$3:$D$1020,0),6),IF(AND(P40="Female",B40="Einliðaleikur"),INDEX(Einl.kvk!$A$3:$F$1001,MATCH(Skráningarblað!O40,Einl.kvk!$D$3:$D$1001,0),6),IF(AND(P40="Female",B40="Tvíliðaleikur"),INDEX(Tvíl.kvk!$A$3:$F$1002,MATCH(Skráningarblað!O40,Tvíl.kvk!$D$3:$D$1002,0),6),IF(AND(P40="Female",B40="Tvenndarleikur"),INDEX(Tvennd.kvk!$A$3:$F$1006,MATCH(Skráningarblað!O40,Tvennd.kvk!$D$3:$D$1006,0),6),"")))))),0)</f>
        <v/>
      </c>
      <c r="T40" s="13" t="str">
        <f>IFERROR(INDEX(Leikmannaskrá!$A$2:$E$597,MATCH(A40,Leikmannaskrá!$A$2:$A$597,0),5),"")</f>
        <v/>
      </c>
      <c r="U40" s="29" t="str">
        <f t="shared" si="5"/>
        <v/>
      </c>
    </row>
    <row r="41" spans="1:21" x14ac:dyDescent="0.35">
      <c r="A41" s="28"/>
      <c r="B41" s="28"/>
      <c r="C41" s="28"/>
      <c r="D41" s="28"/>
      <c r="E41" s="28"/>
      <c r="F41" s="13" t="str">
        <f>IFERROR(INDEX(Leikmannaskrá!$A$2:$D$1156,MATCH(A41,Leikmannaskrá!$A$2:$A$1160,0),2),"")</f>
        <v/>
      </c>
      <c r="G41" s="13" t="str">
        <f>IFERROR(INDEX(Leikmannaskrá!$A$2:$D$1156,MATCH(A41,Leikmannaskrá!$A$2:$A$1160,0),4),"")</f>
        <v/>
      </c>
      <c r="H41" s="13" t="str">
        <f>IFERROR(INDEX(Leikmannaskrá!$A$2:$D$1156,MATCH(A41,Leikmannaskrá!$A$2:$A$1160,0),3),"")</f>
        <v/>
      </c>
      <c r="I41" s="13" t="str">
        <f>IFERROR(IF(AND(G41="Male",B41="Einliðaleikur"),INDEX(Einl.kk!$A$3:$F$1037,MATCH(Skráningarblað!F41,Einl.kk!$D$3:$D$1037,0),2),IF(AND(G41="Male",B41="Tvíliðaleikur"),INDEX(Tvíl.kk!$A$3:$F$1052,MATCH(Skráningarblað!F41,Tvíl.kk!$D$3:$D$1052,0),2),IF(AND(G41="Male",B41="Tvenndarleikur"),INDEX(Tvennd.kk!$A$3:$F$1020,MATCH(Skráningarblað!F41,Tvennd.kk!$D$3:$D$1020,0),2),IF(AND(G41="Female",B41="Einliðaleikur"),INDEX(Einl.kvk!$A$3:$F$1001,MATCH(Skráningarblað!F41,Einl.kvk!$D$3:$D$1001,0),2),IF(AND(G41="Female",B41="Tvíliðaleikur"),INDEX(Tvíl.kvk!$A$3:$F$1002,MATCH(Skráningarblað!F41,Tvíl.kvk!$D$3:$D$1002,0),2),IF(AND(G41="Female",B41="Tvenndarleikur"),INDEX(Tvennd.kvk!$A$3:$F$1006,MATCH(Skráningarblað!F41,Tvennd.kvk!$D$3:$D$1006,0),2),"")))))),"2. Deild")</f>
        <v/>
      </c>
      <c r="J41" s="13" t="str">
        <f t="shared" si="0"/>
        <v/>
      </c>
      <c r="K41" s="13" t="str">
        <f t="shared" si="1"/>
        <v/>
      </c>
      <c r="L41" s="13">
        <f t="shared" si="2"/>
        <v>0</v>
      </c>
      <c r="M41" s="13" t="str">
        <f t="shared" si="3"/>
        <v xml:space="preserve"> -  </v>
      </c>
      <c r="N41" s="13" t="str">
        <f>IFERROR(IF(AND(G41="Male",B41="Einliðaleikur"),INDEX(Einl.kk!$A$3:$F$1037,MATCH(Skráningarblað!F41,Einl.kk!$D$3:$D$1037,0),6),IF(AND(G41="Male",B41="Tvíliðaleikur"),INDEX(Tvíl.kk!$A$3:$F$1052,MATCH(Skráningarblað!F41,Tvíl.kk!$D$3:$D$1052,0),6),IF(AND(G41="Male",B41="Tvenndarleikur"),INDEX(Tvennd.kk!$A$3:$F$1020,MATCH(Skráningarblað!F41,Tvennd.kk!$D$3:$D$1020,0),6),IF(AND(G41="Female",B41="Einliðaleikur"),INDEX(Einl.kvk!$A$3:$F$1001,MATCH(Skráningarblað!F41,Einl.kvk!$D$3:$D$1001,0),6),IF(AND(G41="Female",B41="Tvíliðaleikur"),INDEX(Tvíl.kvk!$A$3:$F$1002,MATCH(Skráningarblað!F41,Tvíl.kvk!$D$3:$D$1002,0),6),IF(AND(G41="Female",B41="Tvenndarleikur"),INDEX(Tvennd.kvk!$A$3:$F$1006,MATCH(Skráningarblað!F41,Tvennd.kvk!$D$3:$D$1006,0),6),"")))))),0)</f>
        <v/>
      </c>
      <c r="O41" s="13" t="str">
        <f>IFERROR(IF(F41="","",IF(AND(NOT(B41="Einliðaleikur"),D41=""),"Partner Wanted",INDEX(Leikmannaskrá!$A$2:$D$1156,MATCH(D41,Leikmannaskrá!$A$2:$A$1160,0),2))),"")</f>
        <v/>
      </c>
      <c r="P41" s="13" t="str">
        <f>IFERROR(INDEX(Leikmannaskrá!$A$2:$D$1156,MATCH(D41,Leikmannaskrá!$A$2:$A$1160,0),4),"")</f>
        <v/>
      </c>
      <c r="Q41" s="13" t="str">
        <f>IFERROR(IF(AND(P41="Male",B41="Einliðaleikur"),INDEX(Einl.kk!$A$3:$F$1037,MATCH(Skráningarblað!O41,Einl.kk!$D$3:$D$1037,0),2),IF(AND(P41="Male",B41="Tvíliðaleikur"),INDEX(Tvíl.kk!$A$3:$F$1052,MATCH(Skráningarblað!O41,Tvíl.kk!$D$3:$D$1052,0),2),IF(AND(P41="Male",B41="Tvenndarleikur"),INDEX(Tvennd.kk!$A$3:$F$1020,MATCH(Skráningarblað!O41,Tvennd.kk!$D$3:$D$1020,0),2),IF(AND(P41="Female",B41="Einliðaleikur"),INDEX(Einl.kvk!$A$3:$F$1001,MATCH(Skráningarblað!O41,Einl.kvk!$D$3:$D$1001,0),2),IF(AND(P41="Female",B41="Tvíliðaleikur"),INDEX(Tvíl.kvk!$A$3:$F$1002,MATCH(Skráningarblað!O41,Tvíl.kvk!$D$3:$D$1002,0),2),IF(AND(P41="Female",B41="Tvenndarleikur"),INDEX(Tvennd.kvk!$A$3:$F$1006,MATCH(Skráningarblað!O41,Tvennd.kvk!$D$3:$D$1006,0),2),"")))))),"2. Deild")</f>
        <v/>
      </c>
      <c r="R41" s="13" t="str">
        <f t="shared" si="4"/>
        <v/>
      </c>
      <c r="S41" s="13" t="str">
        <f>IFERROR(IF(AND(P41="Male",B41="Einliðaleikur"),INDEX(Einl.kk!$A$3:$F$1037,MATCH(Skráningarblað!O41,Einl.kk!$D$3:$D$1037,0),6),IF(AND(P41="Male",B41="Tvíliðaleikur"),INDEX(Tvíl.kk!$A$3:$F$1052,MATCH(Skráningarblað!O41,Tvíl.kk!$D$3:$D$1052,0),6),IF(AND(P41="Male",B41="Tvenndarleikur"),INDEX(Tvennd.kk!$A$3:$F$1020,MATCH(Skráningarblað!O41,Tvennd.kk!$D$3:$D$1020,0),6),IF(AND(P41="Female",B41="Einliðaleikur"),INDEX(Einl.kvk!$A$3:$F$1001,MATCH(Skráningarblað!O41,Einl.kvk!$D$3:$D$1001,0),6),IF(AND(P41="Female",B41="Tvíliðaleikur"),INDEX(Tvíl.kvk!$A$3:$F$1002,MATCH(Skráningarblað!O41,Tvíl.kvk!$D$3:$D$1002,0),6),IF(AND(P41="Female",B41="Tvenndarleikur"),INDEX(Tvennd.kvk!$A$3:$F$1006,MATCH(Skráningarblað!O41,Tvennd.kvk!$D$3:$D$1006,0),6),"")))))),0)</f>
        <v/>
      </c>
      <c r="T41" s="13" t="str">
        <f>IFERROR(INDEX(Leikmannaskrá!$A$2:$E$597,MATCH(A41,Leikmannaskrá!$A$2:$A$597,0),5),"")</f>
        <v/>
      </c>
      <c r="U41" s="29" t="str">
        <f t="shared" si="5"/>
        <v/>
      </c>
    </row>
    <row r="42" spans="1:21" x14ac:dyDescent="0.35">
      <c r="A42" s="28"/>
      <c r="B42" s="28"/>
      <c r="C42" s="28"/>
      <c r="D42" s="28"/>
      <c r="E42" s="28"/>
      <c r="F42" s="13" t="str">
        <f>IFERROR(INDEX(Leikmannaskrá!$A$2:$D$1156,MATCH(A42,Leikmannaskrá!$A$2:$A$1160,0),2),"")</f>
        <v/>
      </c>
      <c r="G42" s="13" t="str">
        <f>IFERROR(INDEX(Leikmannaskrá!$A$2:$D$1156,MATCH(A42,Leikmannaskrá!$A$2:$A$1160,0),4),"")</f>
        <v/>
      </c>
      <c r="H42" s="13" t="str">
        <f>IFERROR(INDEX(Leikmannaskrá!$A$2:$D$1156,MATCH(A42,Leikmannaskrá!$A$2:$A$1160,0),3),"")</f>
        <v/>
      </c>
      <c r="I42" s="13" t="str">
        <f>IFERROR(IF(AND(G42="Male",B42="Einliðaleikur"),INDEX(Einl.kk!$A$3:$F$1037,MATCH(Skráningarblað!F42,Einl.kk!$D$3:$D$1037,0),2),IF(AND(G42="Male",B42="Tvíliðaleikur"),INDEX(Tvíl.kk!$A$3:$F$1052,MATCH(Skráningarblað!F42,Tvíl.kk!$D$3:$D$1052,0),2),IF(AND(G42="Male",B42="Tvenndarleikur"),INDEX(Tvennd.kk!$A$3:$F$1020,MATCH(Skráningarblað!F42,Tvennd.kk!$D$3:$D$1020,0),2),IF(AND(G42="Female",B42="Einliðaleikur"),INDEX(Einl.kvk!$A$3:$F$1001,MATCH(Skráningarblað!F42,Einl.kvk!$D$3:$D$1001,0),2),IF(AND(G42="Female",B42="Tvíliðaleikur"),INDEX(Tvíl.kvk!$A$3:$F$1002,MATCH(Skráningarblað!F42,Tvíl.kvk!$D$3:$D$1002,0),2),IF(AND(G42="Female",B42="Tvenndarleikur"),INDEX(Tvennd.kvk!$A$3:$F$1006,MATCH(Skráningarblað!F42,Tvennd.kvk!$D$3:$D$1006,0),2),"")))))),"2. Deild")</f>
        <v/>
      </c>
      <c r="J42" s="13" t="str">
        <f t="shared" si="0"/>
        <v/>
      </c>
      <c r="K42" s="13" t="str">
        <f t="shared" si="1"/>
        <v/>
      </c>
      <c r="L42" s="13">
        <f t="shared" si="2"/>
        <v>0</v>
      </c>
      <c r="M42" s="13" t="str">
        <f t="shared" si="3"/>
        <v xml:space="preserve"> -  </v>
      </c>
      <c r="N42" s="13" t="str">
        <f>IFERROR(IF(AND(G42="Male",B42="Einliðaleikur"),INDEX(Einl.kk!$A$3:$F$1037,MATCH(Skráningarblað!F42,Einl.kk!$D$3:$D$1037,0),6),IF(AND(G42="Male",B42="Tvíliðaleikur"),INDEX(Tvíl.kk!$A$3:$F$1052,MATCH(Skráningarblað!F42,Tvíl.kk!$D$3:$D$1052,0),6),IF(AND(G42="Male",B42="Tvenndarleikur"),INDEX(Tvennd.kk!$A$3:$F$1020,MATCH(Skráningarblað!F42,Tvennd.kk!$D$3:$D$1020,0),6),IF(AND(G42="Female",B42="Einliðaleikur"),INDEX(Einl.kvk!$A$3:$F$1001,MATCH(Skráningarblað!F42,Einl.kvk!$D$3:$D$1001,0),6),IF(AND(G42="Female",B42="Tvíliðaleikur"),INDEX(Tvíl.kvk!$A$3:$F$1002,MATCH(Skráningarblað!F42,Tvíl.kvk!$D$3:$D$1002,0),6),IF(AND(G42="Female",B42="Tvenndarleikur"),INDEX(Tvennd.kvk!$A$3:$F$1006,MATCH(Skráningarblað!F42,Tvennd.kvk!$D$3:$D$1006,0),6),"")))))),0)</f>
        <v/>
      </c>
      <c r="O42" s="13" t="str">
        <f>IFERROR(IF(F42="","",IF(AND(NOT(B42="Einliðaleikur"),D42=""),"Partner Wanted",INDEX(Leikmannaskrá!$A$2:$D$1156,MATCH(D42,Leikmannaskrá!$A$2:$A$1160,0),2))),"")</f>
        <v/>
      </c>
      <c r="P42" s="13" t="str">
        <f>IFERROR(INDEX(Leikmannaskrá!$A$2:$D$1156,MATCH(D42,Leikmannaskrá!$A$2:$A$1160,0),4),"")</f>
        <v/>
      </c>
      <c r="Q42" s="13" t="str">
        <f>IFERROR(IF(AND(P42="Male",B42="Einliðaleikur"),INDEX(Einl.kk!$A$3:$F$1037,MATCH(Skráningarblað!O42,Einl.kk!$D$3:$D$1037,0),2),IF(AND(P42="Male",B42="Tvíliðaleikur"),INDEX(Tvíl.kk!$A$3:$F$1052,MATCH(Skráningarblað!O42,Tvíl.kk!$D$3:$D$1052,0),2),IF(AND(P42="Male",B42="Tvenndarleikur"),INDEX(Tvennd.kk!$A$3:$F$1020,MATCH(Skráningarblað!O42,Tvennd.kk!$D$3:$D$1020,0),2),IF(AND(P42="Female",B42="Einliðaleikur"),INDEX(Einl.kvk!$A$3:$F$1001,MATCH(Skráningarblað!O42,Einl.kvk!$D$3:$D$1001,0),2),IF(AND(P42="Female",B42="Tvíliðaleikur"),INDEX(Tvíl.kvk!$A$3:$F$1002,MATCH(Skráningarblað!O42,Tvíl.kvk!$D$3:$D$1002,0),2),IF(AND(P42="Female",B42="Tvenndarleikur"),INDEX(Tvennd.kvk!$A$3:$F$1006,MATCH(Skráningarblað!O42,Tvennd.kvk!$D$3:$D$1006,0),2),"")))))),"2. Deild")</f>
        <v/>
      </c>
      <c r="R42" s="13" t="str">
        <f t="shared" si="4"/>
        <v/>
      </c>
      <c r="S42" s="13" t="str">
        <f>IFERROR(IF(AND(P42="Male",B42="Einliðaleikur"),INDEX(Einl.kk!$A$3:$F$1037,MATCH(Skráningarblað!O42,Einl.kk!$D$3:$D$1037,0),6),IF(AND(P42="Male",B42="Tvíliðaleikur"),INDEX(Tvíl.kk!$A$3:$F$1052,MATCH(Skráningarblað!O42,Tvíl.kk!$D$3:$D$1052,0),6),IF(AND(P42="Male",B42="Tvenndarleikur"),INDEX(Tvennd.kk!$A$3:$F$1020,MATCH(Skráningarblað!O42,Tvennd.kk!$D$3:$D$1020,0),6),IF(AND(P42="Female",B42="Einliðaleikur"),INDEX(Einl.kvk!$A$3:$F$1001,MATCH(Skráningarblað!O42,Einl.kvk!$D$3:$D$1001,0),6),IF(AND(P42="Female",B42="Tvíliðaleikur"),INDEX(Tvíl.kvk!$A$3:$F$1002,MATCH(Skráningarblað!O42,Tvíl.kvk!$D$3:$D$1002,0),6),IF(AND(P42="Female",B42="Tvenndarleikur"),INDEX(Tvennd.kvk!$A$3:$F$1006,MATCH(Skráningarblað!O42,Tvennd.kvk!$D$3:$D$1006,0),6),"")))))),0)</f>
        <v/>
      </c>
      <c r="T42" s="13" t="str">
        <f>IFERROR(INDEX(Leikmannaskrá!$A$2:$E$597,MATCH(A42,Leikmannaskrá!$A$2:$A$597,0),5),"")</f>
        <v/>
      </c>
      <c r="U42" s="29" t="str">
        <f t="shared" si="5"/>
        <v/>
      </c>
    </row>
    <row r="43" spans="1:21" x14ac:dyDescent="0.35">
      <c r="A43" s="28"/>
      <c r="B43" s="28"/>
      <c r="C43" s="28"/>
      <c r="D43" s="28"/>
      <c r="E43" s="28"/>
      <c r="F43" s="13" t="str">
        <f>IFERROR(INDEX(Leikmannaskrá!$A$2:$D$1156,MATCH(A43,Leikmannaskrá!$A$2:$A$1160,0),2),"")</f>
        <v/>
      </c>
      <c r="G43" s="13" t="str">
        <f>IFERROR(INDEX(Leikmannaskrá!$A$2:$D$1156,MATCH(A43,Leikmannaskrá!$A$2:$A$1160,0),4),"")</f>
        <v/>
      </c>
      <c r="H43" s="13" t="str">
        <f>IFERROR(INDEX(Leikmannaskrá!$A$2:$D$1156,MATCH(A43,Leikmannaskrá!$A$2:$A$1160,0),3),"")</f>
        <v/>
      </c>
      <c r="I43" s="13" t="str">
        <f>IFERROR(IF(AND(G43="Male",B43="Einliðaleikur"),INDEX(Einl.kk!$A$3:$F$1037,MATCH(Skráningarblað!F43,Einl.kk!$D$3:$D$1037,0),2),IF(AND(G43="Male",B43="Tvíliðaleikur"),INDEX(Tvíl.kk!$A$3:$F$1052,MATCH(Skráningarblað!F43,Tvíl.kk!$D$3:$D$1052,0),2),IF(AND(G43="Male",B43="Tvenndarleikur"),INDEX(Tvennd.kk!$A$3:$F$1020,MATCH(Skráningarblað!F43,Tvennd.kk!$D$3:$D$1020,0),2),IF(AND(G43="Female",B43="Einliðaleikur"),INDEX(Einl.kvk!$A$3:$F$1001,MATCH(Skráningarblað!F43,Einl.kvk!$D$3:$D$1001,0),2),IF(AND(G43="Female",B43="Tvíliðaleikur"),INDEX(Tvíl.kvk!$A$3:$F$1002,MATCH(Skráningarblað!F43,Tvíl.kvk!$D$3:$D$1002,0),2),IF(AND(G43="Female",B43="Tvenndarleikur"),INDEX(Tvennd.kvk!$A$3:$F$1006,MATCH(Skráningarblað!F43,Tvennd.kvk!$D$3:$D$1006,0),2),"")))))),"2. Deild")</f>
        <v/>
      </c>
      <c r="J43" s="13" t="str">
        <f t="shared" si="0"/>
        <v/>
      </c>
      <c r="K43" s="13" t="str">
        <f t="shared" si="1"/>
        <v/>
      </c>
      <c r="L43" s="13">
        <f t="shared" si="2"/>
        <v>0</v>
      </c>
      <c r="M43" s="13" t="str">
        <f t="shared" si="3"/>
        <v xml:space="preserve"> -  </v>
      </c>
      <c r="N43" s="13" t="str">
        <f>IFERROR(IF(AND(G43="Male",B43="Einliðaleikur"),INDEX(Einl.kk!$A$3:$F$1037,MATCH(Skráningarblað!F43,Einl.kk!$D$3:$D$1037,0),6),IF(AND(G43="Male",B43="Tvíliðaleikur"),INDEX(Tvíl.kk!$A$3:$F$1052,MATCH(Skráningarblað!F43,Tvíl.kk!$D$3:$D$1052,0),6),IF(AND(G43="Male",B43="Tvenndarleikur"),INDEX(Tvennd.kk!$A$3:$F$1020,MATCH(Skráningarblað!F43,Tvennd.kk!$D$3:$D$1020,0),6),IF(AND(G43="Female",B43="Einliðaleikur"),INDEX(Einl.kvk!$A$3:$F$1001,MATCH(Skráningarblað!F43,Einl.kvk!$D$3:$D$1001,0),6),IF(AND(G43="Female",B43="Tvíliðaleikur"),INDEX(Tvíl.kvk!$A$3:$F$1002,MATCH(Skráningarblað!F43,Tvíl.kvk!$D$3:$D$1002,0),6),IF(AND(G43="Female",B43="Tvenndarleikur"),INDEX(Tvennd.kvk!$A$3:$F$1006,MATCH(Skráningarblað!F43,Tvennd.kvk!$D$3:$D$1006,0),6),"")))))),0)</f>
        <v/>
      </c>
      <c r="O43" s="13" t="str">
        <f>IFERROR(IF(F43="","",IF(AND(NOT(B43="Einliðaleikur"),D43=""),"Partner Wanted",INDEX(Leikmannaskrá!$A$2:$D$1156,MATCH(D43,Leikmannaskrá!$A$2:$A$1160,0),2))),"")</f>
        <v/>
      </c>
      <c r="P43" s="13" t="str">
        <f>IFERROR(INDEX(Leikmannaskrá!$A$2:$D$1156,MATCH(D43,Leikmannaskrá!$A$2:$A$1160,0),4),"")</f>
        <v/>
      </c>
      <c r="Q43" s="13" t="str">
        <f>IFERROR(IF(AND(P43="Male",B43="Einliðaleikur"),INDEX(Einl.kk!$A$3:$F$1037,MATCH(Skráningarblað!O43,Einl.kk!$D$3:$D$1037,0),2),IF(AND(P43="Male",B43="Tvíliðaleikur"),INDEX(Tvíl.kk!$A$3:$F$1052,MATCH(Skráningarblað!O43,Tvíl.kk!$D$3:$D$1052,0),2),IF(AND(P43="Male",B43="Tvenndarleikur"),INDEX(Tvennd.kk!$A$3:$F$1020,MATCH(Skráningarblað!O43,Tvennd.kk!$D$3:$D$1020,0),2),IF(AND(P43="Female",B43="Einliðaleikur"),INDEX(Einl.kvk!$A$3:$F$1001,MATCH(Skráningarblað!O43,Einl.kvk!$D$3:$D$1001,0),2),IF(AND(P43="Female",B43="Tvíliðaleikur"),INDEX(Tvíl.kvk!$A$3:$F$1002,MATCH(Skráningarblað!O43,Tvíl.kvk!$D$3:$D$1002,0),2),IF(AND(P43="Female",B43="Tvenndarleikur"),INDEX(Tvennd.kvk!$A$3:$F$1006,MATCH(Skráningarblað!O43,Tvennd.kvk!$D$3:$D$1006,0),2),"")))))),"2. Deild")</f>
        <v/>
      </c>
      <c r="R43" s="13" t="str">
        <f t="shared" si="4"/>
        <v/>
      </c>
      <c r="S43" s="13" t="str">
        <f>IFERROR(IF(AND(P43="Male",B43="Einliðaleikur"),INDEX(Einl.kk!$A$3:$F$1037,MATCH(Skráningarblað!O43,Einl.kk!$D$3:$D$1037,0),6),IF(AND(P43="Male",B43="Tvíliðaleikur"),INDEX(Tvíl.kk!$A$3:$F$1052,MATCH(Skráningarblað!O43,Tvíl.kk!$D$3:$D$1052,0),6),IF(AND(P43="Male",B43="Tvenndarleikur"),INDEX(Tvennd.kk!$A$3:$F$1020,MATCH(Skráningarblað!O43,Tvennd.kk!$D$3:$D$1020,0),6),IF(AND(P43="Female",B43="Einliðaleikur"),INDEX(Einl.kvk!$A$3:$F$1001,MATCH(Skráningarblað!O43,Einl.kvk!$D$3:$D$1001,0),6),IF(AND(P43="Female",B43="Tvíliðaleikur"),INDEX(Tvíl.kvk!$A$3:$F$1002,MATCH(Skráningarblað!O43,Tvíl.kvk!$D$3:$D$1002,0),6),IF(AND(P43="Female",B43="Tvenndarleikur"),INDEX(Tvennd.kvk!$A$3:$F$1006,MATCH(Skráningarblað!O43,Tvennd.kvk!$D$3:$D$1006,0),6),"")))))),0)</f>
        <v/>
      </c>
      <c r="T43" s="13" t="str">
        <f>IFERROR(INDEX(Leikmannaskrá!$A$2:$E$597,MATCH(A43,Leikmannaskrá!$A$2:$A$597,0),5),"")</f>
        <v/>
      </c>
      <c r="U43" s="29" t="str">
        <f t="shared" si="5"/>
        <v/>
      </c>
    </row>
    <row r="44" spans="1:21" x14ac:dyDescent="0.35">
      <c r="A44" s="28"/>
      <c r="B44" s="28"/>
      <c r="C44" s="28"/>
      <c r="D44" s="28"/>
      <c r="E44" s="28"/>
      <c r="F44" s="13" t="str">
        <f>IFERROR(INDEX(Leikmannaskrá!$A$2:$D$1156,MATCH(A44,Leikmannaskrá!$A$2:$A$1160,0),2),"")</f>
        <v/>
      </c>
      <c r="G44" s="13" t="str">
        <f>IFERROR(INDEX(Leikmannaskrá!$A$2:$D$1156,MATCH(A44,Leikmannaskrá!$A$2:$A$1160,0),4),"")</f>
        <v/>
      </c>
      <c r="H44" s="13" t="str">
        <f>IFERROR(INDEX(Leikmannaskrá!$A$2:$D$1156,MATCH(A44,Leikmannaskrá!$A$2:$A$1160,0),3),"")</f>
        <v/>
      </c>
      <c r="I44" s="13" t="str">
        <f>IFERROR(IF(AND(G44="Male",B44="Einliðaleikur"),INDEX(Einl.kk!$A$3:$F$1037,MATCH(Skráningarblað!F44,Einl.kk!$D$3:$D$1037,0),2),IF(AND(G44="Male",B44="Tvíliðaleikur"),INDEX(Tvíl.kk!$A$3:$F$1052,MATCH(Skráningarblað!F44,Tvíl.kk!$D$3:$D$1052,0),2),IF(AND(G44="Male",B44="Tvenndarleikur"),INDEX(Tvennd.kk!$A$3:$F$1020,MATCH(Skráningarblað!F44,Tvennd.kk!$D$3:$D$1020,0),2),IF(AND(G44="Female",B44="Einliðaleikur"),INDEX(Einl.kvk!$A$3:$F$1001,MATCH(Skráningarblað!F44,Einl.kvk!$D$3:$D$1001,0),2),IF(AND(G44="Female",B44="Tvíliðaleikur"),INDEX(Tvíl.kvk!$A$3:$F$1002,MATCH(Skráningarblað!F44,Tvíl.kvk!$D$3:$D$1002,0),2),IF(AND(G44="Female",B44="Tvenndarleikur"),INDEX(Tvennd.kvk!$A$3:$F$1006,MATCH(Skráningarblað!F44,Tvennd.kvk!$D$3:$D$1006,0),2),"")))))),"2. Deild")</f>
        <v/>
      </c>
      <c r="J44" s="13" t="str">
        <f t="shared" si="0"/>
        <v/>
      </c>
      <c r="K44" s="13" t="str">
        <f t="shared" si="1"/>
        <v/>
      </c>
      <c r="L44" s="13">
        <f t="shared" si="2"/>
        <v>0</v>
      </c>
      <c r="M44" s="13" t="str">
        <f t="shared" si="3"/>
        <v xml:space="preserve"> -  </v>
      </c>
      <c r="N44" s="13" t="str">
        <f>IFERROR(IF(AND(G44="Male",B44="Einliðaleikur"),INDEX(Einl.kk!$A$3:$F$1037,MATCH(Skráningarblað!F44,Einl.kk!$D$3:$D$1037,0),6),IF(AND(G44="Male",B44="Tvíliðaleikur"),INDEX(Tvíl.kk!$A$3:$F$1052,MATCH(Skráningarblað!F44,Tvíl.kk!$D$3:$D$1052,0),6),IF(AND(G44="Male",B44="Tvenndarleikur"),INDEX(Tvennd.kk!$A$3:$F$1020,MATCH(Skráningarblað!F44,Tvennd.kk!$D$3:$D$1020,0),6),IF(AND(G44="Female",B44="Einliðaleikur"),INDEX(Einl.kvk!$A$3:$F$1001,MATCH(Skráningarblað!F44,Einl.kvk!$D$3:$D$1001,0),6),IF(AND(G44="Female",B44="Tvíliðaleikur"),INDEX(Tvíl.kvk!$A$3:$F$1002,MATCH(Skráningarblað!F44,Tvíl.kvk!$D$3:$D$1002,0),6),IF(AND(G44="Female",B44="Tvenndarleikur"),INDEX(Tvennd.kvk!$A$3:$F$1006,MATCH(Skráningarblað!F44,Tvennd.kvk!$D$3:$D$1006,0),6),"")))))),0)</f>
        <v/>
      </c>
      <c r="O44" s="13" t="str">
        <f>IFERROR(IF(F44="","",IF(AND(NOT(B44="Einliðaleikur"),D44=""),"Partner Wanted",INDEX(Leikmannaskrá!$A$2:$D$1156,MATCH(D44,Leikmannaskrá!$A$2:$A$1160,0),2))),"")</f>
        <v/>
      </c>
      <c r="P44" s="13" t="str">
        <f>IFERROR(INDEX(Leikmannaskrá!$A$2:$D$1156,MATCH(D44,Leikmannaskrá!$A$2:$A$1160,0),4),"")</f>
        <v/>
      </c>
      <c r="Q44" s="13" t="str">
        <f>IFERROR(IF(AND(P44="Male",B44="Einliðaleikur"),INDEX(Einl.kk!$A$3:$F$1037,MATCH(Skráningarblað!O44,Einl.kk!$D$3:$D$1037,0),2),IF(AND(P44="Male",B44="Tvíliðaleikur"),INDEX(Tvíl.kk!$A$3:$F$1052,MATCH(Skráningarblað!O44,Tvíl.kk!$D$3:$D$1052,0),2),IF(AND(P44="Male",B44="Tvenndarleikur"),INDEX(Tvennd.kk!$A$3:$F$1020,MATCH(Skráningarblað!O44,Tvennd.kk!$D$3:$D$1020,0),2),IF(AND(P44="Female",B44="Einliðaleikur"),INDEX(Einl.kvk!$A$3:$F$1001,MATCH(Skráningarblað!O44,Einl.kvk!$D$3:$D$1001,0),2),IF(AND(P44="Female",B44="Tvíliðaleikur"),INDEX(Tvíl.kvk!$A$3:$F$1002,MATCH(Skráningarblað!O44,Tvíl.kvk!$D$3:$D$1002,0),2),IF(AND(P44="Female",B44="Tvenndarleikur"),INDEX(Tvennd.kvk!$A$3:$F$1006,MATCH(Skráningarblað!O44,Tvennd.kvk!$D$3:$D$1006,0),2),"")))))),"2. Deild")</f>
        <v/>
      </c>
      <c r="R44" s="13" t="str">
        <f t="shared" si="4"/>
        <v/>
      </c>
      <c r="S44" s="13" t="str">
        <f>IFERROR(IF(AND(P44="Male",B44="Einliðaleikur"),INDEX(Einl.kk!$A$3:$F$1037,MATCH(Skráningarblað!O44,Einl.kk!$D$3:$D$1037,0),6),IF(AND(P44="Male",B44="Tvíliðaleikur"),INDEX(Tvíl.kk!$A$3:$F$1052,MATCH(Skráningarblað!O44,Tvíl.kk!$D$3:$D$1052,0),6),IF(AND(P44="Male",B44="Tvenndarleikur"),INDEX(Tvennd.kk!$A$3:$F$1020,MATCH(Skráningarblað!O44,Tvennd.kk!$D$3:$D$1020,0),6),IF(AND(P44="Female",B44="Einliðaleikur"),INDEX(Einl.kvk!$A$3:$F$1001,MATCH(Skráningarblað!O44,Einl.kvk!$D$3:$D$1001,0),6),IF(AND(P44="Female",B44="Tvíliðaleikur"),INDEX(Tvíl.kvk!$A$3:$F$1002,MATCH(Skráningarblað!O44,Tvíl.kvk!$D$3:$D$1002,0),6),IF(AND(P44="Female",B44="Tvenndarleikur"),INDEX(Tvennd.kvk!$A$3:$F$1006,MATCH(Skráningarblað!O44,Tvennd.kvk!$D$3:$D$1006,0),6),"")))))),0)</f>
        <v/>
      </c>
      <c r="T44" s="13" t="str">
        <f>IFERROR(INDEX(Leikmannaskrá!$A$2:$E$597,MATCH(A44,Leikmannaskrá!$A$2:$A$597,0),5),"")</f>
        <v/>
      </c>
      <c r="U44" s="29" t="str">
        <f t="shared" si="5"/>
        <v/>
      </c>
    </row>
    <row r="45" spans="1:21" x14ac:dyDescent="0.35">
      <c r="A45" s="28"/>
      <c r="B45" s="28"/>
      <c r="C45" s="28"/>
      <c r="D45" s="28"/>
      <c r="E45" s="28"/>
      <c r="F45" s="13" t="str">
        <f>IFERROR(INDEX(Leikmannaskrá!$A$2:$D$1156,MATCH(A45,Leikmannaskrá!$A$2:$A$1160,0),2),"")</f>
        <v/>
      </c>
      <c r="G45" s="13" t="str">
        <f>IFERROR(INDEX(Leikmannaskrá!$A$2:$D$1156,MATCH(A45,Leikmannaskrá!$A$2:$A$1160,0),4),"")</f>
        <v/>
      </c>
      <c r="H45" s="13" t="str">
        <f>IFERROR(INDEX(Leikmannaskrá!$A$2:$D$1156,MATCH(A45,Leikmannaskrá!$A$2:$A$1160,0),3),"")</f>
        <v/>
      </c>
      <c r="I45" s="13" t="str">
        <f>IFERROR(IF(AND(G45="Male",B45="Einliðaleikur"),INDEX(Einl.kk!$A$3:$F$1037,MATCH(Skráningarblað!F45,Einl.kk!$D$3:$D$1037,0),2),IF(AND(G45="Male",B45="Tvíliðaleikur"),INDEX(Tvíl.kk!$A$3:$F$1052,MATCH(Skráningarblað!F45,Tvíl.kk!$D$3:$D$1052,0),2),IF(AND(G45="Male",B45="Tvenndarleikur"),INDEX(Tvennd.kk!$A$3:$F$1020,MATCH(Skráningarblað!F45,Tvennd.kk!$D$3:$D$1020,0),2),IF(AND(G45="Female",B45="Einliðaleikur"),INDEX(Einl.kvk!$A$3:$F$1001,MATCH(Skráningarblað!F45,Einl.kvk!$D$3:$D$1001,0),2),IF(AND(G45="Female",B45="Tvíliðaleikur"),INDEX(Tvíl.kvk!$A$3:$F$1002,MATCH(Skráningarblað!F45,Tvíl.kvk!$D$3:$D$1002,0),2),IF(AND(G45="Female",B45="Tvenndarleikur"),INDEX(Tvennd.kvk!$A$3:$F$1006,MATCH(Skráningarblað!F45,Tvennd.kvk!$D$3:$D$1006,0),2),"")))))),"2. Deild")</f>
        <v/>
      </c>
      <c r="J45" s="13" t="str">
        <f t="shared" si="0"/>
        <v/>
      </c>
      <c r="K45" s="13" t="str">
        <f t="shared" si="1"/>
        <v/>
      </c>
      <c r="L45" s="13">
        <f t="shared" si="2"/>
        <v>0</v>
      </c>
      <c r="M45" s="13" t="str">
        <f t="shared" si="3"/>
        <v xml:space="preserve"> -  </v>
      </c>
      <c r="N45" s="13" t="str">
        <f>IFERROR(IF(AND(G45="Male",B45="Einliðaleikur"),INDEX(Einl.kk!$A$3:$F$1037,MATCH(Skráningarblað!F45,Einl.kk!$D$3:$D$1037,0),6),IF(AND(G45="Male",B45="Tvíliðaleikur"),INDEX(Tvíl.kk!$A$3:$F$1052,MATCH(Skráningarblað!F45,Tvíl.kk!$D$3:$D$1052,0),6),IF(AND(G45="Male",B45="Tvenndarleikur"),INDEX(Tvennd.kk!$A$3:$F$1020,MATCH(Skráningarblað!F45,Tvennd.kk!$D$3:$D$1020,0),6),IF(AND(G45="Female",B45="Einliðaleikur"),INDEX(Einl.kvk!$A$3:$F$1001,MATCH(Skráningarblað!F45,Einl.kvk!$D$3:$D$1001,0),6),IF(AND(G45="Female",B45="Tvíliðaleikur"),INDEX(Tvíl.kvk!$A$3:$F$1002,MATCH(Skráningarblað!F45,Tvíl.kvk!$D$3:$D$1002,0),6),IF(AND(G45="Female",B45="Tvenndarleikur"),INDEX(Tvennd.kvk!$A$3:$F$1006,MATCH(Skráningarblað!F45,Tvennd.kvk!$D$3:$D$1006,0),6),"")))))),0)</f>
        <v/>
      </c>
      <c r="O45" s="13" t="str">
        <f>IFERROR(IF(F45="","",IF(AND(NOT(B45="Einliðaleikur"),D45=""),"Partner Wanted",INDEX(Leikmannaskrá!$A$2:$D$1156,MATCH(D45,Leikmannaskrá!$A$2:$A$1160,0),2))),"")</f>
        <v/>
      </c>
      <c r="P45" s="13" t="str">
        <f>IFERROR(INDEX(Leikmannaskrá!$A$2:$D$1156,MATCH(D45,Leikmannaskrá!$A$2:$A$1160,0),4),"")</f>
        <v/>
      </c>
      <c r="Q45" s="13" t="str">
        <f>IFERROR(IF(AND(P45="Male",B45="Einliðaleikur"),INDEX(Einl.kk!$A$3:$F$1037,MATCH(Skráningarblað!O45,Einl.kk!$D$3:$D$1037,0),2),IF(AND(P45="Male",B45="Tvíliðaleikur"),INDEX(Tvíl.kk!$A$3:$F$1052,MATCH(Skráningarblað!O45,Tvíl.kk!$D$3:$D$1052,0),2),IF(AND(P45="Male",B45="Tvenndarleikur"),INDEX(Tvennd.kk!$A$3:$F$1020,MATCH(Skráningarblað!O45,Tvennd.kk!$D$3:$D$1020,0),2),IF(AND(P45="Female",B45="Einliðaleikur"),INDEX(Einl.kvk!$A$3:$F$1001,MATCH(Skráningarblað!O45,Einl.kvk!$D$3:$D$1001,0),2),IF(AND(P45="Female",B45="Tvíliðaleikur"),INDEX(Tvíl.kvk!$A$3:$F$1002,MATCH(Skráningarblað!O45,Tvíl.kvk!$D$3:$D$1002,0),2),IF(AND(P45="Female",B45="Tvenndarleikur"),INDEX(Tvennd.kvk!$A$3:$F$1006,MATCH(Skráningarblað!O45,Tvennd.kvk!$D$3:$D$1006,0),2),"")))))),"2. Deild")</f>
        <v/>
      </c>
      <c r="R45" s="13" t="str">
        <f t="shared" si="4"/>
        <v/>
      </c>
      <c r="S45" s="13" t="str">
        <f>IFERROR(IF(AND(P45="Male",B45="Einliðaleikur"),INDEX(Einl.kk!$A$3:$F$1037,MATCH(Skráningarblað!O45,Einl.kk!$D$3:$D$1037,0),6),IF(AND(P45="Male",B45="Tvíliðaleikur"),INDEX(Tvíl.kk!$A$3:$F$1052,MATCH(Skráningarblað!O45,Tvíl.kk!$D$3:$D$1052,0),6),IF(AND(P45="Male",B45="Tvenndarleikur"),INDEX(Tvennd.kk!$A$3:$F$1020,MATCH(Skráningarblað!O45,Tvennd.kk!$D$3:$D$1020,0),6),IF(AND(P45="Female",B45="Einliðaleikur"),INDEX(Einl.kvk!$A$3:$F$1001,MATCH(Skráningarblað!O45,Einl.kvk!$D$3:$D$1001,0),6),IF(AND(P45="Female",B45="Tvíliðaleikur"),INDEX(Tvíl.kvk!$A$3:$F$1002,MATCH(Skráningarblað!O45,Tvíl.kvk!$D$3:$D$1002,0),6),IF(AND(P45="Female",B45="Tvenndarleikur"),INDEX(Tvennd.kvk!$A$3:$F$1006,MATCH(Skráningarblað!O45,Tvennd.kvk!$D$3:$D$1006,0),6),"")))))),0)</f>
        <v/>
      </c>
      <c r="T45" s="13" t="str">
        <f>IFERROR(INDEX(Leikmannaskrá!$A$2:$E$597,MATCH(A45,Leikmannaskrá!$A$2:$A$597,0),5),"")</f>
        <v/>
      </c>
      <c r="U45" s="29" t="str">
        <f t="shared" si="5"/>
        <v/>
      </c>
    </row>
    <row r="46" spans="1:21" x14ac:dyDescent="0.35">
      <c r="A46" s="28"/>
      <c r="B46" s="28"/>
      <c r="C46" s="28"/>
      <c r="D46" s="28"/>
      <c r="E46" s="28"/>
      <c r="F46" s="13" t="str">
        <f>IFERROR(INDEX(Leikmannaskrá!$A$2:$D$1156,MATCH(A46,Leikmannaskrá!$A$2:$A$1160,0),2),"")</f>
        <v/>
      </c>
      <c r="G46" s="13" t="str">
        <f>IFERROR(INDEX(Leikmannaskrá!$A$2:$D$1156,MATCH(A46,Leikmannaskrá!$A$2:$A$1160,0),4),"")</f>
        <v/>
      </c>
      <c r="H46" s="13" t="str">
        <f>IFERROR(INDEX(Leikmannaskrá!$A$2:$D$1156,MATCH(A46,Leikmannaskrá!$A$2:$A$1160,0),3),"")</f>
        <v/>
      </c>
      <c r="I46" s="13" t="str">
        <f>IFERROR(IF(AND(G46="Male",B46="Einliðaleikur"),INDEX(Einl.kk!$A$3:$F$1037,MATCH(Skráningarblað!F46,Einl.kk!$D$3:$D$1037,0),2),IF(AND(G46="Male",B46="Tvíliðaleikur"),INDEX(Tvíl.kk!$A$3:$F$1052,MATCH(Skráningarblað!F46,Tvíl.kk!$D$3:$D$1052,0),2),IF(AND(G46="Male",B46="Tvenndarleikur"),INDEX(Tvennd.kk!$A$3:$F$1020,MATCH(Skráningarblað!F46,Tvennd.kk!$D$3:$D$1020,0),2),IF(AND(G46="Female",B46="Einliðaleikur"),INDEX(Einl.kvk!$A$3:$F$1001,MATCH(Skráningarblað!F46,Einl.kvk!$D$3:$D$1001,0),2),IF(AND(G46="Female",B46="Tvíliðaleikur"),INDEX(Tvíl.kvk!$A$3:$F$1002,MATCH(Skráningarblað!F46,Tvíl.kvk!$D$3:$D$1002,0),2),IF(AND(G46="Female",B46="Tvenndarleikur"),INDEX(Tvennd.kvk!$A$3:$F$1006,MATCH(Skráningarblað!F46,Tvennd.kvk!$D$3:$D$1006,0),2),"")))))),"2. Deild")</f>
        <v/>
      </c>
      <c r="J46" s="13" t="str">
        <f t="shared" si="0"/>
        <v/>
      </c>
      <c r="K46" s="13" t="str">
        <f t="shared" si="1"/>
        <v/>
      </c>
      <c r="L46" s="13">
        <f t="shared" si="2"/>
        <v>0</v>
      </c>
      <c r="M46" s="13" t="str">
        <f t="shared" si="3"/>
        <v xml:space="preserve"> -  </v>
      </c>
      <c r="N46" s="13" t="str">
        <f>IFERROR(IF(AND(G46="Male",B46="Einliðaleikur"),INDEX(Einl.kk!$A$3:$F$1037,MATCH(Skráningarblað!F46,Einl.kk!$D$3:$D$1037,0),6),IF(AND(G46="Male",B46="Tvíliðaleikur"),INDEX(Tvíl.kk!$A$3:$F$1052,MATCH(Skráningarblað!F46,Tvíl.kk!$D$3:$D$1052,0),6),IF(AND(G46="Male",B46="Tvenndarleikur"),INDEX(Tvennd.kk!$A$3:$F$1020,MATCH(Skráningarblað!F46,Tvennd.kk!$D$3:$D$1020,0),6),IF(AND(G46="Female",B46="Einliðaleikur"),INDEX(Einl.kvk!$A$3:$F$1001,MATCH(Skráningarblað!F46,Einl.kvk!$D$3:$D$1001,0),6),IF(AND(G46="Female",B46="Tvíliðaleikur"),INDEX(Tvíl.kvk!$A$3:$F$1002,MATCH(Skráningarblað!F46,Tvíl.kvk!$D$3:$D$1002,0),6),IF(AND(G46="Female",B46="Tvenndarleikur"),INDEX(Tvennd.kvk!$A$3:$F$1006,MATCH(Skráningarblað!F46,Tvennd.kvk!$D$3:$D$1006,0),6),"")))))),0)</f>
        <v/>
      </c>
      <c r="O46" s="13" t="str">
        <f>IFERROR(IF(F46="","",IF(AND(NOT(B46="Einliðaleikur"),D46=""),"Partner Wanted",INDEX(Leikmannaskrá!$A$2:$D$1156,MATCH(D46,Leikmannaskrá!$A$2:$A$1160,0),2))),"")</f>
        <v/>
      </c>
      <c r="P46" s="13" t="str">
        <f>IFERROR(INDEX(Leikmannaskrá!$A$2:$D$1156,MATCH(D46,Leikmannaskrá!$A$2:$A$1160,0),4),"")</f>
        <v/>
      </c>
      <c r="Q46" s="13" t="str">
        <f>IFERROR(IF(AND(P46="Male",B46="Einliðaleikur"),INDEX(Einl.kk!$A$3:$F$1037,MATCH(Skráningarblað!O46,Einl.kk!$D$3:$D$1037,0),2),IF(AND(P46="Male",B46="Tvíliðaleikur"),INDEX(Tvíl.kk!$A$3:$F$1052,MATCH(Skráningarblað!O46,Tvíl.kk!$D$3:$D$1052,0),2),IF(AND(P46="Male",B46="Tvenndarleikur"),INDEX(Tvennd.kk!$A$3:$F$1020,MATCH(Skráningarblað!O46,Tvennd.kk!$D$3:$D$1020,0),2),IF(AND(P46="Female",B46="Einliðaleikur"),INDEX(Einl.kvk!$A$3:$F$1001,MATCH(Skráningarblað!O46,Einl.kvk!$D$3:$D$1001,0),2),IF(AND(P46="Female",B46="Tvíliðaleikur"),INDEX(Tvíl.kvk!$A$3:$F$1002,MATCH(Skráningarblað!O46,Tvíl.kvk!$D$3:$D$1002,0),2),IF(AND(P46="Female",B46="Tvenndarleikur"),INDEX(Tvennd.kvk!$A$3:$F$1006,MATCH(Skráningarblað!O46,Tvennd.kvk!$D$3:$D$1006,0),2),"")))))),"2. Deild")</f>
        <v/>
      </c>
      <c r="R46" s="13" t="str">
        <f t="shared" si="4"/>
        <v/>
      </c>
      <c r="S46" s="13" t="str">
        <f>IFERROR(IF(AND(P46="Male",B46="Einliðaleikur"),INDEX(Einl.kk!$A$3:$F$1037,MATCH(Skráningarblað!O46,Einl.kk!$D$3:$D$1037,0),6),IF(AND(P46="Male",B46="Tvíliðaleikur"),INDEX(Tvíl.kk!$A$3:$F$1052,MATCH(Skráningarblað!O46,Tvíl.kk!$D$3:$D$1052,0),6),IF(AND(P46="Male",B46="Tvenndarleikur"),INDEX(Tvennd.kk!$A$3:$F$1020,MATCH(Skráningarblað!O46,Tvennd.kk!$D$3:$D$1020,0),6),IF(AND(P46="Female",B46="Einliðaleikur"),INDEX(Einl.kvk!$A$3:$F$1001,MATCH(Skráningarblað!O46,Einl.kvk!$D$3:$D$1001,0),6),IF(AND(P46="Female",B46="Tvíliðaleikur"),INDEX(Tvíl.kvk!$A$3:$F$1002,MATCH(Skráningarblað!O46,Tvíl.kvk!$D$3:$D$1002,0),6),IF(AND(P46="Female",B46="Tvenndarleikur"),INDEX(Tvennd.kvk!$A$3:$F$1006,MATCH(Skráningarblað!O46,Tvennd.kvk!$D$3:$D$1006,0),6),"")))))),0)</f>
        <v/>
      </c>
      <c r="T46" s="13" t="str">
        <f>IFERROR(INDEX(Leikmannaskrá!$A$2:$E$597,MATCH(A46,Leikmannaskrá!$A$2:$A$597,0),5),"")</f>
        <v/>
      </c>
      <c r="U46" s="29" t="str">
        <f t="shared" si="5"/>
        <v/>
      </c>
    </row>
    <row r="47" spans="1:21" x14ac:dyDescent="0.35">
      <c r="A47" s="28"/>
      <c r="B47" s="28"/>
      <c r="C47" s="28"/>
      <c r="D47" s="28"/>
      <c r="E47" s="28"/>
      <c r="F47" s="13" t="str">
        <f>IFERROR(INDEX(Leikmannaskrá!$A$2:$D$1156,MATCH(A47,Leikmannaskrá!$A$2:$A$1160,0),2),"")</f>
        <v/>
      </c>
      <c r="G47" s="13" t="str">
        <f>IFERROR(INDEX(Leikmannaskrá!$A$2:$D$1156,MATCH(A47,Leikmannaskrá!$A$2:$A$1160,0),4),"")</f>
        <v/>
      </c>
      <c r="H47" s="13" t="str">
        <f>IFERROR(INDEX(Leikmannaskrá!$A$2:$D$1156,MATCH(A47,Leikmannaskrá!$A$2:$A$1160,0),3),"")</f>
        <v/>
      </c>
      <c r="I47" s="13" t="str">
        <f>IFERROR(IF(AND(G47="Male",B47="Einliðaleikur"),INDEX(Einl.kk!$A$3:$F$1037,MATCH(Skráningarblað!F47,Einl.kk!$D$3:$D$1037,0),2),IF(AND(G47="Male",B47="Tvíliðaleikur"),INDEX(Tvíl.kk!$A$3:$F$1052,MATCH(Skráningarblað!F47,Tvíl.kk!$D$3:$D$1052,0),2),IF(AND(G47="Male",B47="Tvenndarleikur"),INDEX(Tvennd.kk!$A$3:$F$1020,MATCH(Skráningarblað!F47,Tvennd.kk!$D$3:$D$1020,0),2),IF(AND(G47="Female",B47="Einliðaleikur"),INDEX(Einl.kvk!$A$3:$F$1001,MATCH(Skráningarblað!F47,Einl.kvk!$D$3:$D$1001,0),2),IF(AND(G47="Female",B47="Tvíliðaleikur"),INDEX(Tvíl.kvk!$A$3:$F$1002,MATCH(Skráningarblað!F47,Tvíl.kvk!$D$3:$D$1002,0),2),IF(AND(G47="Female",B47="Tvenndarleikur"),INDEX(Tvennd.kvk!$A$3:$F$1006,MATCH(Skráningarblað!F47,Tvennd.kvk!$D$3:$D$1006,0),2),"")))))),"2. Deild")</f>
        <v/>
      </c>
      <c r="J47" s="13" t="str">
        <f t="shared" si="0"/>
        <v/>
      </c>
      <c r="K47" s="13" t="str">
        <f t="shared" si="1"/>
        <v/>
      </c>
      <c r="L47" s="13">
        <f t="shared" si="2"/>
        <v>0</v>
      </c>
      <c r="M47" s="13" t="str">
        <f t="shared" si="3"/>
        <v xml:space="preserve"> -  </v>
      </c>
      <c r="N47" s="13" t="str">
        <f>IFERROR(IF(AND(G47="Male",B47="Einliðaleikur"),INDEX(Einl.kk!$A$3:$F$1037,MATCH(Skráningarblað!F47,Einl.kk!$D$3:$D$1037,0),6),IF(AND(G47="Male",B47="Tvíliðaleikur"),INDEX(Tvíl.kk!$A$3:$F$1052,MATCH(Skráningarblað!F47,Tvíl.kk!$D$3:$D$1052,0),6),IF(AND(G47="Male",B47="Tvenndarleikur"),INDEX(Tvennd.kk!$A$3:$F$1020,MATCH(Skráningarblað!F47,Tvennd.kk!$D$3:$D$1020,0),6),IF(AND(G47="Female",B47="Einliðaleikur"),INDEX(Einl.kvk!$A$3:$F$1001,MATCH(Skráningarblað!F47,Einl.kvk!$D$3:$D$1001,0),6),IF(AND(G47="Female",B47="Tvíliðaleikur"),INDEX(Tvíl.kvk!$A$3:$F$1002,MATCH(Skráningarblað!F47,Tvíl.kvk!$D$3:$D$1002,0),6),IF(AND(G47="Female",B47="Tvenndarleikur"),INDEX(Tvennd.kvk!$A$3:$F$1006,MATCH(Skráningarblað!F47,Tvennd.kvk!$D$3:$D$1006,0),6),"")))))),0)</f>
        <v/>
      </c>
      <c r="O47" s="13" t="str">
        <f>IFERROR(IF(F47="","",IF(AND(NOT(B47="Einliðaleikur"),D47=""),"Partner Wanted",INDEX(Leikmannaskrá!$A$2:$D$1156,MATCH(D47,Leikmannaskrá!$A$2:$A$1160,0),2))),"")</f>
        <v/>
      </c>
      <c r="P47" s="13" t="str">
        <f>IFERROR(INDEX(Leikmannaskrá!$A$2:$D$1156,MATCH(D47,Leikmannaskrá!$A$2:$A$1160,0),4),"")</f>
        <v/>
      </c>
      <c r="Q47" s="13" t="str">
        <f>IFERROR(IF(AND(P47="Male",B47="Einliðaleikur"),INDEX(Einl.kk!$A$3:$F$1037,MATCH(Skráningarblað!O47,Einl.kk!$D$3:$D$1037,0),2),IF(AND(P47="Male",B47="Tvíliðaleikur"),INDEX(Tvíl.kk!$A$3:$F$1052,MATCH(Skráningarblað!O47,Tvíl.kk!$D$3:$D$1052,0),2),IF(AND(P47="Male",B47="Tvenndarleikur"),INDEX(Tvennd.kk!$A$3:$F$1020,MATCH(Skráningarblað!O47,Tvennd.kk!$D$3:$D$1020,0),2),IF(AND(P47="Female",B47="Einliðaleikur"),INDEX(Einl.kvk!$A$3:$F$1001,MATCH(Skráningarblað!O47,Einl.kvk!$D$3:$D$1001,0),2),IF(AND(P47="Female",B47="Tvíliðaleikur"),INDEX(Tvíl.kvk!$A$3:$F$1002,MATCH(Skráningarblað!O47,Tvíl.kvk!$D$3:$D$1002,0),2),IF(AND(P47="Female",B47="Tvenndarleikur"),INDEX(Tvennd.kvk!$A$3:$F$1006,MATCH(Skráningarblað!O47,Tvennd.kvk!$D$3:$D$1006,0),2),"")))))),"2. Deild")</f>
        <v/>
      </c>
      <c r="R47" s="13" t="str">
        <f t="shared" si="4"/>
        <v/>
      </c>
      <c r="S47" s="13" t="str">
        <f>IFERROR(IF(AND(P47="Male",B47="Einliðaleikur"),INDEX(Einl.kk!$A$3:$F$1037,MATCH(Skráningarblað!O47,Einl.kk!$D$3:$D$1037,0),6),IF(AND(P47="Male",B47="Tvíliðaleikur"),INDEX(Tvíl.kk!$A$3:$F$1052,MATCH(Skráningarblað!O47,Tvíl.kk!$D$3:$D$1052,0),6),IF(AND(P47="Male",B47="Tvenndarleikur"),INDEX(Tvennd.kk!$A$3:$F$1020,MATCH(Skráningarblað!O47,Tvennd.kk!$D$3:$D$1020,0),6),IF(AND(P47="Female",B47="Einliðaleikur"),INDEX(Einl.kvk!$A$3:$F$1001,MATCH(Skráningarblað!O47,Einl.kvk!$D$3:$D$1001,0),6),IF(AND(P47="Female",B47="Tvíliðaleikur"),INDEX(Tvíl.kvk!$A$3:$F$1002,MATCH(Skráningarblað!O47,Tvíl.kvk!$D$3:$D$1002,0),6),IF(AND(P47="Female",B47="Tvenndarleikur"),INDEX(Tvennd.kvk!$A$3:$F$1006,MATCH(Skráningarblað!O47,Tvennd.kvk!$D$3:$D$1006,0),6),"")))))),0)</f>
        <v/>
      </c>
      <c r="T47" s="13" t="str">
        <f>IFERROR(INDEX(Leikmannaskrá!$A$2:$E$597,MATCH(A47,Leikmannaskrá!$A$2:$A$597,0),5),"")</f>
        <v/>
      </c>
      <c r="U47" s="29" t="str">
        <f t="shared" si="5"/>
        <v/>
      </c>
    </row>
    <row r="48" spans="1:21" x14ac:dyDescent="0.35">
      <c r="A48" s="28"/>
      <c r="B48" s="28"/>
      <c r="C48" s="28"/>
      <c r="D48" s="28"/>
      <c r="E48" s="28"/>
      <c r="F48" s="13" t="str">
        <f>IFERROR(INDEX(Leikmannaskrá!$A$2:$D$1156,MATCH(A48,Leikmannaskrá!$A$2:$A$1160,0),2),"")</f>
        <v/>
      </c>
      <c r="G48" s="13" t="str">
        <f>IFERROR(INDEX(Leikmannaskrá!$A$2:$D$1156,MATCH(A48,Leikmannaskrá!$A$2:$A$1160,0),4),"")</f>
        <v/>
      </c>
      <c r="H48" s="13" t="str">
        <f>IFERROR(INDEX(Leikmannaskrá!$A$2:$D$1156,MATCH(A48,Leikmannaskrá!$A$2:$A$1160,0),3),"")</f>
        <v/>
      </c>
      <c r="I48" s="13" t="str">
        <f>IFERROR(IF(AND(G48="Male",B48="Einliðaleikur"),INDEX(Einl.kk!$A$3:$F$1037,MATCH(Skráningarblað!F48,Einl.kk!$D$3:$D$1037,0),2),IF(AND(G48="Male",B48="Tvíliðaleikur"),INDEX(Tvíl.kk!$A$3:$F$1052,MATCH(Skráningarblað!F48,Tvíl.kk!$D$3:$D$1052,0),2),IF(AND(G48="Male",B48="Tvenndarleikur"),INDEX(Tvennd.kk!$A$3:$F$1020,MATCH(Skráningarblað!F48,Tvennd.kk!$D$3:$D$1020,0),2),IF(AND(G48="Female",B48="Einliðaleikur"),INDEX(Einl.kvk!$A$3:$F$1001,MATCH(Skráningarblað!F48,Einl.kvk!$D$3:$D$1001,0),2),IF(AND(G48="Female",B48="Tvíliðaleikur"),INDEX(Tvíl.kvk!$A$3:$F$1002,MATCH(Skráningarblað!F48,Tvíl.kvk!$D$3:$D$1002,0),2),IF(AND(G48="Female",B48="Tvenndarleikur"),INDEX(Tvennd.kvk!$A$3:$F$1006,MATCH(Skráningarblað!F48,Tvennd.kvk!$D$3:$D$1006,0),2),"")))))),"2. Deild")</f>
        <v/>
      </c>
      <c r="J48" s="13" t="str">
        <f t="shared" si="0"/>
        <v/>
      </c>
      <c r="K48" s="13" t="str">
        <f t="shared" si="1"/>
        <v/>
      </c>
      <c r="L48" s="13">
        <f t="shared" si="2"/>
        <v>0</v>
      </c>
      <c r="M48" s="13" t="str">
        <f t="shared" si="3"/>
        <v xml:space="preserve"> -  </v>
      </c>
      <c r="N48" s="13" t="str">
        <f>IFERROR(IF(AND(G48="Male",B48="Einliðaleikur"),INDEX(Einl.kk!$A$3:$F$1037,MATCH(Skráningarblað!F48,Einl.kk!$D$3:$D$1037,0),6),IF(AND(G48="Male",B48="Tvíliðaleikur"),INDEX(Tvíl.kk!$A$3:$F$1052,MATCH(Skráningarblað!F48,Tvíl.kk!$D$3:$D$1052,0),6),IF(AND(G48="Male",B48="Tvenndarleikur"),INDEX(Tvennd.kk!$A$3:$F$1020,MATCH(Skráningarblað!F48,Tvennd.kk!$D$3:$D$1020,0),6),IF(AND(G48="Female",B48="Einliðaleikur"),INDEX(Einl.kvk!$A$3:$F$1001,MATCH(Skráningarblað!F48,Einl.kvk!$D$3:$D$1001,0),6),IF(AND(G48="Female",B48="Tvíliðaleikur"),INDEX(Tvíl.kvk!$A$3:$F$1002,MATCH(Skráningarblað!F48,Tvíl.kvk!$D$3:$D$1002,0),6),IF(AND(G48="Female",B48="Tvenndarleikur"),INDEX(Tvennd.kvk!$A$3:$F$1006,MATCH(Skráningarblað!F48,Tvennd.kvk!$D$3:$D$1006,0),6),"")))))),0)</f>
        <v/>
      </c>
      <c r="O48" s="13" t="str">
        <f>IFERROR(IF(F48="","",IF(AND(NOT(B48="Einliðaleikur"),D48=""),"Partner Wanted",INDEX(Leikmannaskrá!$A$2:$D$1156,MATCH(D48,Leikmannaskrá!$A$2:$A$1160,0),2))),"")</f>
        <v/>
      </c>
      <c r="P48" s="13" t="str">
        <f>IFERROR(INDEX(Leikmannaskrá!$A$2:$D$1156,MATCH(D48,Leikmannaskrá!$A$2:$A$1160,0),4),"")</f>
        <v/>
      </c>
      <c r="Q48" s="13" t="str">
        <f>IFERROR(IF(AND(P48="Male",B48="Einliðaleikur"),INDEX(Einl.kk!$A$3:$F$1037,MATCH(Skráningarblað!O48,Einl.kk!$D$3:$D$1037,0),2),IF(AND(P48="Male",B48="Tvíliðaleikur"),INDEX(Tvíl.kk!$A$3:$F$1052,MATCH(Skráningarblað!O48,Tvíl.kk!$D$3:$D$1052,0),2),IF(AND(P48="Male",B48="Tvenndarleikur"),INDEX(Tvennd.kk!$A$3:$F$1020,MATCH(Skráningarblað!O48,Tvennd.kk!$D$3:$D$1020,0),2),IF(AND(P48="Female",B48="Einliðaleikur"),INDEX(Einl.kvk!$A$3:$F$1001,MATCH(Skráningarblað!O48,Einl.kvk!$D$3:$D$1001,0),2),IF(AND(P48="Female",B48="Tvíliðaleikur"),INDEX(Tvíl.kvk!$A$3:$F$1002,MATCH(Skráningarblað!O48,Tvíl.kvk!$D$3:$D$1002,0),2),IF(AND(P48="Female",B48="Tvenndarleikur"),INDEX(Tvennd.kvk!$A$3:$F$1006,MATCH(Skráningarblað!O48,Tvennd.kvk!$D$3:$D$1006,0),2),"")))))),"2. Deild")</f>
        <v/>
      </c>
      <c r="R48" s="13" t="str">
        <f t="shared" si="4"/>
        <v/>
      </c>
      <c r="S48" s="13" t="str">
        <f>IFERROR(IF(AND(P48="Male",B48="Einliðaleikur"),INDEX(Einl.kk!$A$3:$F$1037,MATCH(Skráningarblað!O48,Einl.kk!$D$3:$D$1037,0),6),IF(AND(P48="Male",B48="Tvíliðaleikur"),INDEX(Tvíl.kk!$A$3:$F$1052,MATCH(Skráningarblað!O48,Tvíl.kk!$D$3:$D$1052,0),6),IF(AND(P48="Male",B48="Tvenndarleikur"),INDEX(Tvennd.kk!$A$3:$F$1020,MATCH(Skráningarblað!O48,Tvennd.kk!$D$3:$D$1020,0),6),IF(AND(P48="Female",B48="Einliðaleikur"),INDEX(Einl.kvk!$A$3:$F$1001,MATCH(Skráningarblað!O48,Einl.kvk!$D$3:$D$1001,0),6),IF(AND(P48="Female",B48="Tvíliðaleikur"),INDEX(Tvíl.kvk!$A$3:$F$1002,MATCH(Skráningarblað!O48,Tvíl.kvk!$D$3:$D$1002,0),6),IF(AND(P48="Female",B48="Tvenndarleikur"),INDEX(Tvennd.kvk!$A$3:$F$1006,MATCH(Skráningarblað!O48,Tvennd.kvk!$D$3:$D$1006,0),6),"")))))),0)</f>
        <v/>
      </c>
      <c r="T48" s="13" t="str">
        <f>IFERROR(INDEX(Leikmannaskrá!$A$2:$E$597,MATCH(A48,Leikmannaskrá!$A$2:$A$597,0),5),"")</f>
        <v/>
      </c>
      <c r="U48" s="29" t="str">
        <f t="shared" si="5"/>
        <v/>
      </c>
    </row>
    <row r="49" spans="1:21" x14ac:dyDescent="0.35">
      <c r="A49" s="28"/>
      <c r="B49" s="28"/>
      <c r="C49" s="28"/>
      <c r="D49" s="28"/>
      <c r="E49" s="28"/>
      <c r="F49" s="13" t="str">
        <f>IFERROR(INDEX(Leikmannaskrá!$A$2:$D$1156,MATCH(A49,Leikmannaskrá!$A$2:$A$1160,0),2),"")</f>
        <v/>
      </c>
      <c r="G49" s="13" t="str">
        <f>IFERROR(INDEX(Leikmannaskrá!$A$2:$D$1156,MATCH(A49,Leikmannaskrá!$A$2:$A$1160,0),4),"")</f>
        <v/>
      </c>
      <c r="H49" s="13" t="str">
        <f>IFERROR(INDEX(Leikmannaskrá!$A$2:$D$1156,MATCH(A49,Leikmannaskrá!$A$2:$A$1160,0),3),"")</f>
        <v/>
      </c>
      <c r="I49" s="13" t="str">
        <f>IFERROR(IF(AND(G49="Male",B49="Einliðaleikur"),INDEX(Einl.kk!$A$3:$F$1037,MATCH(Skráningarblað!F49,Einl.kk!$D$3:$D$1037,0),2),IF(AND(G49="Male",B49="Tvíliðaleikur"),INDEX(Tvíl.kk!$A$3:$F$1052,MATCH(Skráningarblað!F49,Tvíl.kk!$D$3:$D$1052,0),2),IF(AND(G49="Male",B49="Tvenndarleikur"),INDEX(Tvennd.kk!$A$3:$F$1020,MATCH(Skráningarblað!F49,Tvennd.kk!$D$3:$D$1020,0),2),IF(AND(G49="Female",B49="Einliðaleikur"),INDEX(Einl.kvk!$A$3:$F$1001,MATCH(Skráningarblað!F49,Einl.kvk!$D$3:$D$1001,0),2),IF(AND(G49="Female",B49="Tvíliðaleikur"),INDEX(Tvíl.kvk!$A$3:$F$1002,MATCH(Skráningarblað!F49,Tvíl.kvk!$D$3:$D$1002,0),2),IF(AND(G49="Female",B49="Tvenndarleikur"),INDEX(Tvennd.kvk!$A$3:$F$1006,MATCH(Skráningarblað!F49,Tvennd.kvk!$D$3:$D$1006,0),2),"")))))),"2. Deild")</f>
        <v/>
      </c>
      <c r="J49" s="13" t="str">
        <f t="shared" si="0"/>
        <v/>
      </c>
      <c r="K49" s="13" t="str">
        <f t="shared" si="1"/>
        <v/>
      </c>
      <c r="L49" s="13">
        <f t="shared" si="2"/>
        <v>0</v>
      </c>
      <c r="M49" s="13" t="str">
        <f t="shared" si="3"/>
        <v xml:space="preserve"> -  </v>
      </c>
      <c r="N49" s="13" t="str">
        <f>IFERROR(IF(AND(G49="Male",B49="Einliðaleikur"),INDEX(Einl.kk!$A$3:$F$1037,MATCH(Skráningarblað!F49,Einl.kk!$D$3:$D$1037,0),6),IF(AND(G49="Male",B49="Tvíliðaleikur"),INDEX(Tvíl.kk!$A$3:$F$1052,MATCH(Skráningarblað!F49,Tvíl.kk!$D$3:$D$1052,0),6),IF(AND(G49="Male",B49="Tvenndarleikur"),INDEX(Tvennd.kk!$A$3:$F$1020,MATCH(Skráningarblað!F49,Tvennd.kk!$D$3:$D$1020,0),6),IF(AND(G49="Female",B49="Einliðaleikur"),INDEX(Einl.kvk!$A$3:$F$1001,MATCH(Skráningarblað!F49,Einl.kvk!$D$3:$D$1001,0),6),IF(AND(G49="Female",B49="Tvíliðaleikur"),INDEX(Tvíl.kvk!$A$3:$F$1002,MATCH(Skráningarblað!F49,Tvíl.kvk!$D$3:$D$1002,0),6),IF(AND(G49="Female",B49="Tvenndarleikur"),INDEX(Tvennd.kvk!$A$3:$F$1006,MATCH(Skráningarblað!F49,Tvennd.kvk!$D$3:$D$1006,0),6),"")))))),0)</f>
        <v/>
      </c>
      <c r="O49" s="13" t="str">
        <f>IFERROR(IF(F49="","",IF(AND(NOT(B49="Einliðaleikur"),D49=""),"Partner Wanted",INDEX(Leikmannaskrá!$A$2:$D$1156,MATCH(D49,Leikmannaskrá!$A$2:$A$1160,0),2))),"")</f>
        <v/>
      </c>
      <c r="P49" s="13" t="str">
        <f>IFERROR(INDEX(Leikmannaskrá!$A$2:$D$1156,MATCH(D49,Leikmannaskrá!$A$2:$A$1160,0),4),"")</f>
        <v/>
      </c>
      <c r="Q49" s="13" t="str">
        <f>IFERROR(IF(AND(P49="Male",B49="Einliðaleikur"),INDEX(Einl.kk!$A$3:$F$1037,MATCH(Skráningarblað!O49,Einl.kk!$D$3:$D$1037,0),2),IF(AND(P49="Male",B49="Tvíliðaleikur"),INDEX(Tvíl.kk!$A$3:$F$1052,MATCH(Skráningarblað!O49,Tvíl.kk!$D$3:$D$1052,0),2),IF(AND(P49="Male",B49="Tvenndarleikur"),INDEX(Tvennd.kk!$A$3:$F$1020,MATCH(Skráningarblað!O49,Tvennd.kk!$D$3:$D$1020,0),2),IF(AND(P49="Female",B49="Einliðaleikur"),INDEX(Einl.kvk!$A$3:$F$1001,MATCH(Skráningarblað!O49,Einl.kvk!$D$3:$D$1001,0),2),IF(AND(P49="Female",B49="Tvíliðaleikur"),INDEX(Tvíl.kvk!$A$3:$F$1002,MATCH(Skráningarblað!O49,Tvíl.kvk!$D$3:$D$1002,0),2),IF(AND(P49="Female",B49="Tvenndarleikur"),INDEX(Tvennd.kvk!$A$3:$F$1006,MATCH(Skráningarblað!O49,Tvennd.kvk!$D$3:$D$1006,0),2),"")))))),"2. Deild")</f>
        <v/>
      </c>
      <c r="R49" s="13" t="str">
        <f t="shared" si="4"/>
        <v/>
      </c>
      <c r="S49" s="13" t="str">
        <f>IFERROR(IF(AND(P49="Male",B49="Einliðaleikur"),INDEX(Einl.kk!$A$3:$F$1037,MATCH(Skráningarblað!O49,Einl.kk!$D$3:$D$1037,0),6),IF(AND(P49="Male",B49="Tvíliðaleikur"),INDEX(Tvíl.kk!$A$3:$F$1052,MATCH(Skráningarblað!O49,Tvíl.kk!$D$3:$D$1052,0),6),IF(AND(P49="Male",B49="Tvenndarleikur"),INDEX(Tvennd.kk!$A$3:$F$1020,MATCH(Skráningarblað!O49,Tvennd.kk!$D$3:$D$1020,0),6),IF(AND(P49="Female",B49="Einliðaleikur"),INDEX(Einl.kvk!$A$3:$F$1001,MATCH(Skráningarblað!O49,Einl.kvk!$D$3:$D$1001,0),6),IF(AND(P49="Female",B49="Tvíliðaleikur"),INDEX(Tvíl.kvk!$A$3:$F$1002,MATCH(Skráningarblað!O49,Tvíl.kvk!$D$3:$D$1002,0),6),IF(AND(P49="Female",B49="Tvenndarleikur"),INDEX(Tvennd.kvk!$A$3:$F$1006,MATCH(Skráningarblað!O49,Tvennd.kvk!$D$3:$D$1006,0),6),"")))))),0)</f>
        <v/>
      </c>
      <c r="T49" s="13" t="str">
        <f>IFERROR(INDEX(Leikmannaskrá!$A$2:$E$597,MATCH(A49,Leikmannaskrá!$A$2:$A$597,0),5),"")</f>
        <v/>
      </c>
      <c r="U49" s="29" t="str">
        <f t="shared" si="5"/>
        <v/>
      </c>
    </row>
    <row r="50" spans="1:21" x14ac:dyDescent="0.35">
      <c r="A50" s="28"/>
      <c r="B50" s="28"/>
      <c r="C50" s="28"/>
      <c r="D50" s="28"/>
      <c r="E50" s="28"/>
      <c r="F50" s="13" t="str">
        <f>IFERROR(INDEX(Leikmannaskrá!$A$2:$D$1156,MATCH(A50,Leikmannaskrá!$A$2:$A$1160,0),2),"")</f>
        <v/>
      </c>
      <c r="G50" s="13" t="str">
        <f>IFERROR(INDEX(Leikmannaskrá!$A$2:$D$1156,MATCH(A50,Leikmannaskrá!$A$2:$A$1160,0),4),"")</f>
        <v/>
      </c>
      <c r="H50" s="13" t="str">
        <f>IFERROR(INDEX(Leikmannaskrá!$A$2:$D$1156,MATCH(A50,Leikmannaskrá!$A$2:$A$1160,0),3),"")</f>
        <v/>
      </c>
      <c r="I50" s="13" t="str">
        <f>IFERROR(IF(AND(G50="Male",B50="Einliðaleikur"),INDEX(Einl.kk!$A$3:$F$1037,MATCH(Skráningarblað!F50,Einl.kk!$D$3:$D$1037,0),2),IF(AND(G50="Male",B50="Tvíliðaleikur"),INDEX(Tvíl.kk!$A$3:$F$1052,MATCH(Skráningarblað!F50,Tvíl.kk!$D$3:$D$1052,0),2),IF(AND(G50="Male",B50="Tvenndarleikur"),INDEX(Tvennd.kk!$A$3:$F$1020,MATCH(Skráningarblað!F50,Tvennd.kk!$D$3:$D$1020,0),2),IF(AND(G50="Female",B50="Einliðaleikur"),INDEX(Einl.kvk!$A$3:$F$1001,MATCH(Skráningarblað!F50,Einl.kvk!$D$3:$D$1001,0),2),IF(AND(G50="Female",B50="Tvíliðaleikur"),INDEX(Tvíl.kvk!$A$3:$F$1002,MATCH(Skráningarblað!F50,Tvíl.kvk!$D$3:$D$1002,0),2),IF(AND(G50="Female",B50="Tvenndarleikur"),INDEX(Tvennd.kvk!$A$3:$F$1006,MATCH(Skráningarblað!F50,Tvennd.kvk!$D$3:$D$1006,0),2),"")))))),"2. Deild")</f>
        <v/>
      </c>
      <c r="J50" s="13" t="str">
        <f t="shared" si="0"/>
        <v/>
      </c>
      <c r="K50" s="13" t="str">
        <f t="shared" si="1"/>
        <v/>
      </c>
      <c r="L50" s="13">
        <f t="shared" si="2"/>
        <v>0</v>
      </c>
      <c r="M50" s="13" t="str">
        <f t="shared" si="3"/>
        <v xml:space="preserve"> -  </v>
      </c>
      <c r="N50" s="13" t="str">
        <f>IFERROR(IF(AND(G50="Male",B50="Einliðaleikur"),INDEX(Einl.kk!$A$3:$F$1037,MATCH(Skráningarblað!F50,Einl.kk!$D$3:$D$1037,0),6),IF(AND(G50="Male",B50="Tvíliðaleikur"),INDEX(Tvíl.kk!$A$3:$F$1052,MATCH(Skráningarblað!F50,Tvíl.kk!$D$3:$D$1052,0),6),IF(AND(G50="Male",B50="Tvenndarleikur"),INDEX(Tvennd.kk!$A$3:$F$1020,MATCH(Skráningarblað!F50,Tvennd.kk!$D$3:$D$1020,0),6),IF(AND(G50="Female",B50="Einliðaleikur"),INDEX(Einl.kvk!$A$3:$F$1001,MATCH(Skráningarblað!F50,Einl.kvk!$D$3:$D$1001,0),6),IF(AND(G50="Female",B50="Tvíliðaleikur"),INDEX(Tvíl.kvk!$A$3:$F$1002,MATCH(Skráningarblað!F50,Tvíl.kvk!$D$3:$D$1002,0),6),IF(AND(G50="Female",B50="Tvenndarleikur"),INDEX(Tvennd.kvk!$A$3:$F$1006,MATCH(Skráningarblað!F50,Tvennd.kvk!$D$3:$D$1006,0),6),"")))))),0)</f>
        <v/>
      </c>
      <c r="O50" s="13" t="str">
        <f>IFERROR(IF(F50="","",IF(AND(NOT(B50="Einliðaleikur"),D50=""),"Partner Wanted",INDEX(Leikmannaskrá!$A$2:$D$1156,MATCH(D50,Leikmannaskrá!$A$2:$A$1160,0),2))),"")</f>
        <v/>
      </c>
      <c r="P50" s="13" t="str">
        <f>IFERROR(INDEX(Leikmannaskrá!$A$2:$D$1156,MATCH(D50,Leikmannaskrá!$A$2:$A$1160,0),4),"")</f>
        <v/>
      </c>
      <c r="Q50" s="13" t="str">
        <f>IFERROR(IF(AND(P50="Male",B50="Einliðaleikur"),INDEX(Einl.kk!$A$3:$F$1037,MATCH(Skráningarblað!O50,Einl.kk!$D$3:$D$1037,0),2),IF(AND(P50="Male",B50="Tvíliðaleikur"),INDEX(Tvíl.kk!$A$3:$F$1052,MATCH(Skráningarblað!O50,Tvíl.kk!$D$3:$D$1052,0),2),IF(AND(P50="Male",B50="Tvenndarleikur"),INDEX(Tvennd.kk!$A$3:$F$1020,MATCH(Skráningarblað!O50,Tvennd.kk!$D$3:$D$1020,0),2),IF(AND(P50="Female",B50="Einliðaleikur"),INDEX(Einl.kvk!$A$3:$F$1001,MATCH(Skráningarblað!O50,Einl.kvk!$D$3:$D$1001,0),2),IF(AND(P50="Female",B50="Tvíliðaleikur"),INDEX(Tvíl.kvk!$A$3:$F$1002,MATCH(Skráningarblað!O50,Tvíl.kvk!$D$3:$D$1002,0),2),IF(AND(P50="Female",B50="Tvenndarleikur"),INDEX(Tvennd.kvk!$A$3:$F$1006,MATCH(Skráningarblað!O50,Tvennd.kvk!$D$3:$D$1006,0),2),"")))))),"2. Deild")</f>
        <v/>
      </c>
      <c r="R50" s="13" t="str">
        <f t="shared" si="4"/>
        <v/>
      </c>
      <c r="S50" s="13" t="str">
        <f>IFERROR(IF(AND(P50="Male",B50="Einliðaleikur"),INDEX(Einl.kk!$A$3:$F$1037,MATCH(Skráningarblað!O50,Einl.kk!$D$3:$D$1037,0),6),IF(AND(P50="Male",B50="Tvíliðaleikur"),INDEX(Tvíl.kk!$A$3:$F$1052,MATCH(Skráningarblað!O50,Tvíl.kk!$D$3:$D$1052,0),6),IF(AND(P50="Male",B50="Tvenndarleikur"),INDEX(Tvennd.kk!$A$3:$F$1020,MATCH(Skráningarblað!O50,Tvennd.kk!$D$3:$D$1020,0),6),IF(AND(P50="Female",B50="Einliðaleikur"),INDEX(Einl.kvk!$A$3:$F$1001,MATCH(Skráningarblað!O50,Einl.kvk!$D$3:$D$1001,0),6),IF(AND(P50="Female",B50="Tvíliðaleikur"),INDEX(Tvíl.kvk!$A$3:$F$1002,MATCH(Skráningarblað!O50,Tvíl.kvk!$D$3:$D$1002,0),6),IF(AND(P50="Female",B50="Tvenndarleikur"),INDEX(Tvennd.kvk!$A$3:$F$1006,MATCH(Skráningarblað!O50,Tvennd.kvk!$D$3:$D$1006,0),6),"")))))),0)</f>
        <v/>
      </c>
      <c r="T50" s="13" t="str">
        <f>IFERROR(INDEX(Leikmannaskrá!$A$2:$E$597,MATCH(A50,Leikmannaskrá!$A$2:$A$597,0),5),"")</f>
        <v/>
      </c>
      <c r="U50" s="29" t="str">
        <f t="shared" si="5"/>
        <v/>
      </c>
    </row>
    <row r="51" spans="1:21" x14ac:dyDescent="0.35">
      <c r="A51" s="28"/>
      <c r="B51" s="28"/>
      <c r="C51" s="28"/>
      <c r="D51" s="28"/>
      <c r="E51" s="28"/>
      <c r="F51" s="13" t="str">
        <f>IFERROR(INDEX(Leikmannaskrá!$A$2:$D$1156,MATCH(A51,Leikmannaskrá!$A$2:$A$1160,0),2),"")</f>
        <v/>
      </c>
      <c r="G51" s="13" t="str">
        <f>IFERROR(INDEX(Leikmannaskrá!$A$2:$D$1156,MATCH(A51,Leikmannaskrá!$A$2:$A$1160,0),4),"")</f>
        <v/>
      </c>
      <c r="H51" s="13" t="str">
        <f>IFERROR(INDEX(Leikmannaskrá!$A$2:$D$1156,MATCH(A51,Leikmannaskrá!$A$2:$A$1160,0),3),"")</f>
        <v/>
      </c>
      <c r="I51" s="13" t="str">
        <f>IFERROR(IF(AND(G51="Male",B51="Einliðaleikur"),INDEX(Einl.kk!$A$3:$F$1037,MATCH(Skráningarblað!F51,Einl.kk!$D$3:$D$1037,0),2),IF(AND(G51="Male",B51="Tvíliðaleikur"),INDEX(Tvíl.kk!$A$3:$F$1052,MATCH(Skráningarblað!F51,Tvíl.kk!$D$3:$D$1052,0),2),IF(AND(G51="Male",B51="Tvenndarleikur"),INDEX(Tvennd.kk!$A$3:$F$1020,MATCH(Skráningarblað!F51,Tvennd.kk!$D$3:$D$1020,0),2),IF(AND(G51="Female",B51="Einliðaleikur"),INDEX(Einl.kvk!$A$3:$F$1001,MATCH(Skráningarblað!F51,Einl.kvk!$D$3:$D$1001,0),2),IF(AND(G51="Female",B51="Tvíliðaleikur"),INDEX(Tvíl.kvk!$A$3:$F$1002,MATCH(Skráningarblað!F51,Tvíl.kvk!$D$3:$D$1002,0),2),IF(AND(G51="Female",B51="Tvenndarleikur"),INDEX(Tvennd.kvk!$A$3:$F$1006,MATCH(Skráningarblað!F51,Tvennd.kvk!$D$3:$D$1006,0),2),"")))))),"2. Deild")</f>
        <v/>
      </c>
      <c r="J51" s="13" t="str">
        <f t="shared" si="0"/>
        <v/>
      </c>
      <c r="K51" s="13" t="str">
        <f t="shared" si="1"/>
        <v/>
      </c>
      <c r="L51" s="13">
        <f t="shared" si="2"/>
        <v>0</v>
      </c>
      <c r="M51" s="13" t="str">
        <f t="shared" si="3"/>
        <v xml:space="preserve"> -  </v>
      </c>
      <c r="N51" s="13" t="str">
        <f>IFERROR(IF(AND(G51="Male",B51="Einliðaleikur"),INDEX(Einl.kk!$A$3:$F$1037,MATCH(Skráningarblað!F51,Einl.kk!$D$3:$D$1037,0),6),IF(AND(G51="Male",B51="Tvíliðaleikur"),INDEX(Tvíl.kk!$A$3:$F$1052,MATCH(Skráningarblað!F51,Tvíl.kk!$D$3:$D$1052,0),6),IF(AND(G51="Male",B51="Tvenndarleikur"),INDEX(Tvennd.kk!$A$3:$F$1020,MATCH(Skráningarblað!F51,Tvennd.kk!$D$3:$D$1020,0),6),IF(AND(G51="Female",B51="Einliðaleikur"),INDEX(Einl.kvk!$A$3:$F$1001,MATCH(Skráningarblað!F51,Einl.kvk!$D$3:$D$1001,0),6),IF(AND(G51="Female",B51="Tvíliðaleikur"),INDEX(Tvíl.kvk!$A$3:$F$1002,MATCH(Skráningarblað!F51,Tvíl.kvk!$D$3:$D$1002,0),6),IF(AND(G51="Female",B51="Tvenndarleikur"),INDEX(Tvennd.kvk!$A$3:$F$1006,MATCH(Skráningarblað!F51,Tvennd.kvk!$D$3:$D$1006,0),6),"")))))),0)</f>
        <v/>
      </c>
      <c r="O51" s="13" t="str">
        <f>IFERROR(IF(F51="","",IF(AND(NOT(B51="Einliðaleikur"),D51=""),"Partner Wanted",INDEX(Leikmannaskrá!$A$2:$D$1156,MATCH(D51,Leikmannaskrá!$A$2:$A$1160,0),2))),"")</f>
        <v/>
      </c>
      <c r="P51" s="13" t="str">
        <f>IFERROR(INDEX(Leikmannaskrá!$A$2:$D$1156,MATCH(D51,Leikmannaskrá!$A$2:$A$1160,0),4),"")</f>
        <v/>
      </c>
      <c r="Q51" s="13" t="str">
        <f>IFERROR(IF(AND(P51="Male",B51="Einliðaleikur"),INDEX(Einl.kk!$A$3:$F$1037,MATCH(Skráningarblað!O51,Einl.kk!$D$3:$D$1037,0),2),IF(AND(P51="Male",B51="Tvíliðaleikur"),INDEX(Tvíl.kk!$A$3:$F$1052,MATCH(Skráningarblað!O51,Tvíl.kk!$D$3:$D$1052,0),2),IF(AND(P51="Male",B51="Tvenndarleikur"),INDEX(Tvennd.kk!$A$3:$F$1020,MATCH(Skráningarblað!O51,Tvennd.kk!$D$3:$D$1020,0),2),IF(AND(P51="Female",B51="Einliðaleikur"),INDEX(Einl.kvk!$A$3:$F$1001,MATCH(Skráningarblað!O51,Einl.kvk!$D$3:$D$1001,0),2),IF(AND(P51="Female",B51="Tvíliðaleikur"),INDEX(Tvíl.kvk!$A$3:$F$1002,MATCH(Skráningarblað!O51,Tvíl.kvk!$D$3:$D$1002,0),2),IF(AND(P51="Female",B51="Tvenndarleikur"),INDEX(Tvennd.kvk!$A$3:$F$1006,MATCH(Skráningarblað!O51,Tvennd.kvk!$D$3:$D$1006,0),2),"")))))),"2. Deild")</f>
        <v/>
      </c>
      <c r="R51" s="13" t="str">
        <f t="shared" si="4"/>
        <v/>
      </c>
      <c r="S51" s="13" t="str">
        <f>IFERROR(IF(AND(P51="Male",B51="Einliðaleikur"),INDEX(Einl.kk!$A$3:$F$1037,MATCH(Skráningarblað!O51,Einl.kk!$D$3:$D$1037,0),6),IF(AND(P51="Male",B51="Tvíliðaleikur"),INDEX(Tvíl.kk!$A$3:$F$1052,MATCH(Skráningarblað!O51,Tvíl.kk!$D$3:$D$1052,0),6),IF(AND(P51="Male",B51="Tvenndarleikur"),INDEX(Tvennd.kk!$A$3:$F$1020,MATCH(Skráningarblað!O51,Tvennd.kk!$D$3:$D$1020,0),6),IF(AND(P51="Female",B51="Einliðaleikur"),INDEX(Einl.kvk!$A$3:$F$1001,MATCH(Skráningarblað!O51,Einl.kvk!$D$3:$D$1001,0),6),IF(AND(P51="Female",B51="Tvíliðaleikur"),INDEX(Tvíl.kvk!$A$3:$F$1002,MATCH(Skráningarblað!O51,Tvíl.kvk!$D$3:$D$1002,0),6),IF(AND(P51="Female",B51="Tvenndarleikur"),INDEX(Tvennd.kvk!$A$3:$F$1006,MATCH(Skráningarblað!O51,Tvennd.kvk!$D$3:$D$1006,0),6),"")))))),0)</f>
        <v/>
      </c>
      <c r="T51" s="13" t="str">
        <f>IFERROR(INDEX(Leikmannaskrá!$A$2:$E$597,MATCH(A51,Leikmannaskrá!$A$2:$A$597,0),5),"")</f>
        <v/>
      </c>
      <c r="U51" s="29" t="str">
        <f t="shared" si="5"/>
        <v/>
      </c>
    </row>
    <row r="52" spans="1:21" x14ac:dyDescent="0.35">
      <c r="A52" s="28"/>
      <c r="B52" s="28"/>
      <c r="C52" s="28"/>
      <c r="D52" s="28"/>
      <c r="E52" s="28"/>
      <c r="F52" s="13" t="str">
        <f>IFERROR(INDEX(Leikmannaskrá!$A$2:$D$1156,MATCH(A52,Leikmannaskrá!$A$2:$A$1160,0),2),"")</f>
        <v/>
      </c>
      <c r="G52" s="13" t="str">
        <f>IFERROR(INDEX(Leikmannaskrá!$A$2:$D$1156,MATCH(A52,Leikmannaskrá!$A$2:$A$1160,0),4),"")</f>
        <v/>
      </c>
      <c r="H52" s="13" t="str">
        <f>IFERROR(INDEX(Leikmannaskrá!$A$2:$D$1156,MATCH(A52,Leikmannaskrá!$A$2:$A$1160,0),3),"")</f>
        <v/>
      </c>
      <c r="I52" s="13" t="str">
        <f>IFERROR(IF(AND(G52="Male",B52="Einliðaleikur"),INDEX(Einl.kk!$A$3:$F$1037,MATCH(Skráningarblað!F52,Einl.kk!$D$3:$D$1037,0),2),IF(AND(G52="Male",B52="Tvíliðaleikur"),INDEX(Tvíl.kk!$A$3:$F$1052,MATCH(Skráningarblað!F52,Tvíl.kk!$D$3:$D$1052,0),2),IF(AND(G52="Male",B52="Tvenndarleikur"),INDEX(Tvennd.kk!$A$3:$F$1020,MATCH(Skráningarblað!F52,Tvennd.kk!$D$3:$D$1020,0),2),IF(AND(G52="Female",B52="Einliðaleikur"),INDEX(Einl.kvk!$A$3:$F$1001,MATCH(Skráningarblað!F52,Einl.kvk!$D$3:$D$1001,0),2),IF(AND(G52="Female",B52="Tvíliðaleikur"),INDEX(Tvíl.kvk!$A$3:$F$1002,MATCH(Skráningarblað!F52,Tvíl.kvk!$D$3:$D$1002,0),2),IF(AND(G52="Female",B52="Tvenndarleikur"),INDEX(Tvennd.kvk!$A$3:$F$1006,MATCH(Skráningarblað!F52,Tvennd.kvk!$D$3:$D$1006,0),2),"")))))),"2. Deild")</f>
        <v/>
      </c>
      <c r="J52" s="13" t="str">
        <f t="shared" si="0"/>
        <v/>
      </c>
      <c r="K52" s="13" t="str">
        <f t="shared" si="1"/>
        <v/>
      </c>
      <c r="L52" s="13">
        <f t="shared" si="2"/>
        <v>0</v>
      </c>
      <c r="M52" s="13" t="str">
        <f t="shared" si="3"/>
        <v xml:space="preserve"> -  </v>
      </c>
      <c r="N52" s="13" t="str">
        <f>IFERROR(IF(AND(G52="Male",B52="Einliðaleikur"),INDEX(Einl.kk!$A$3:$F$1037,MATCH(Skráningarblað!F52,Einl.kk!$D$3:$D$1037,0),6),IF(AND(G52="Male",B52="Tvíliðaleikur"),INDEX(Tvíl.kk!$A$3:$F$1052,MATCH(Skráningarblað!F52,Tvíl.kk!$D$3:$D$1052,0),6),IF(AND(G52="Male",B52="Tvenndarleikur"),INDEX(Tvennd.kk!$A$3:$F$1020,MATCH(Skráningarblað!F52,Tvennd.kk!$D$3:$D$1020,0),6),IF(AND(G52="Female",B52="Einliðaleikur"),INDEX(Einl.kvk!$A$3:$F$1001,MATCH(Skráningarblað!F52,Einl.kvk!$D$3:$D$1001,0),6),IF(AND(G52="Female",B52="Tvíliðaleikur"),INDEX(Tvíl.kvk!$A$3:$F$1002,MATCH(Skráningarblað!F52,Tvíl.kvk!$D$3:$D$1002,0),6),IF(AND(G52="Female",B52="Tvenndarleikur"),INDEX(Tvennd.kvk!$A$3:$F$1006,MATCH(Skráningarblað!F52,Tvennd.kvk!$D$3:$D$1006,0),6),"")))))),0)</f>
        <v/>
      </c>
      <c r="O52" s="13" t="str">
        <f>IFERROR(IF(F52="","",IF(AND(NOT(B52="Einliðaleikur"),D52=""),"Partner Wanted",INDEX(Leikmannaskrá!$A$2:$D$1156,MATCH(D52,Leikmannaskrá!$A$2:$A$1160,0),2))),"")</f>
        <v/>
      </c>
      <c r="P52" s="13" t="str">
        <f>IFERROR(INDEX(Leikmannaskrá!$A$2:$D$1156,MATCH(D52,Leikmannaskrá!$A$2:$A$1160,0),4),"")</f>
        <v/>
      </c>
      <c r="Q52" s="13" t="str">
        <f>IFERROR(IF(AND(P52="Male",B52="Einliðaleikur"),INDEX(Einl.kk!$A$3:$F$1037,MATCH(Skráningarblað!O52,Einl.kk!$D$3:$D$1037,0),2),IF(AND(P52="Male",B52="Tvíliðaleikur"),INDEX(Tvíl.kk!$A$3:$F$1052,MATCH(Skráningarblað!O52,Tvíl.kk!$D$3:$D$1052,0),2),IF(AND(P52="Male",B52="Tvenndarleikur"),INDEX(Tvennd.kk!$A$3:$F$1020,MATCH(Skráningarblað!O52,Tvennd.kk!$D$3:$D$1020,0),2),IF(AND(P52="Female",B52="Einliðaleikur"),INDEX(Einl.kvk!$A$3:$F$1001,MATCH(Skráningarblað!O52,Einl.kvk!$D$3:$D$1001,0),2),IF(AND(P52="Female",B52="Tvíliðaleikur"),INDEX(Tvíl.kvk!$A$3:$F$1002,MATCH(Skráningarblað!O52,Tvíl.kvk!$D$3:$D$1002,0),2),IF(AND(P52="Female",B52="Tvenndarleikur"),INDEX(Tvennd.kvk!$A$3:$F$1006,MATCH(Skráningarblað!O52,Tvennd.kvk!$D$3:$D$1006,0),2),"")))))),"2. Deild")</f>
        <v/>
      </c>
      <c r="R52" s="13" t="str">
        <f t="shared" si="4"/>
        <v/>
      </c>
      <c r="S52" s="13" t="str">
        <f>IFERROR(IF(AND(P52="Male",B52="Einliðaleikur"),INDEX(Einl.kk!$A$3:$F$1037,MATCH(Skráningarblað!O52,Einl.kk!$D$3:$D$1037,0),6),IF(AND(P52="Male",B52="Tvíliðaleikur"),INDEX(Tvíl.kk!$A$3:$F$1052,MATCH(Skráningarblað!O52,Tvíl.kk!$D$3:$D$1052,0),6),IF(AND(P52="Male",B52="Tvenndarleikur"),INDEX(Tvennd.kk!$A$3:$F$1020,MATCH(Skráningarblað!O52,Tvennd.kk!$D$3:$D$1020,0),6),IF(AND(P52="Female",B52="Einliðaleikur"),INDEX(Einl.kvk!$A$3:$F$1001,MATCH(Skráningarblað!O52,Einl.kvk!$D$3:$D$1001,0),6),IF(AND(P52="Female",B52="Tvíliðaleikur"),INDEX(Tvíl.kvk!$A$3:$F$1002,MATCH(Skráningarblað!O52,Tvíl.kvk!$D$3:$D$1002,0),6),IF(AND(P52="Female",B52="Tvenndarleikur"),INDEX(Tvennd.kvk!$A$3:$F$1006,MATCH(Skráningarblað!O52,Tvennd.kvk!$D$3:$D$1006,0),6),"")))))),0)</f>
        <v/>
      </c>
      <c r="T52" s="13" t="str">
        <f>IFERROR(INDEX(Leikmannaskrá!$A$2:$E$597,MATCH(A52,Leikmannaskrá!$A$2:$A$597,0),5),"")</f>
        <v/>
      </c>
      <c r="U52" s="29" t="str">
        <f t="shared" si="5"/>
        <v/>
      </c>
    </row>
    <row r="53" spans="1:21" x14ac:dyDescent="0.35">
      <c r="A53" s="28"/>
      <c r="B53" s="28"/>
      <c r="C53" s="28"/>
      <c r="D53" s="28"/>
      <c r="E53" s="28"/>
      <c r="F53" s="13" t="str">
        <f>IFERROR(INDEX(Leikmannaskrá!$A$2:$D$1156,MATCH(A53,Leikmannaskrá!$A$2:$A$1160,0),2),"")</f>
        <v/>
      </c>
      <c r="G53" s="13" t="str">
        <f>IFERROR(INDEX(Leikmannaskrá!$A$2:$D$1156,MATCH(A53,Leikmannaskrá!$A$2:$A$1160,0),4),"")</f>
        <v/>
      </c>
      <c r="H53" s="13" t="str">
        <f>IFERROR(INDEX(Leikmannaskrá!$A$2:$D$1156,MATCH(A53,Leikmannaskrá!$A$2:$A$1160,0),3),"")</f>
        <v/>
      </c>
      <c r="I53" s="13" t="str">
        <f>IFERROR(IF(AND(G53="Male",B53="Einliðaleikur"),INDEX(Einl.kk!$A$3:$F$1037,MATCH(Skráningarblað!F53,Einl.kk!$D$3:$D$1037,0),2),IF(AND(G53="Male",B53="Tvíliðaleikur"),INDEX(Tvíl.kk!$A$3:$F$1052,MATCH(Skráningarblað!F53,Tvíl.kk!$D$3:$D$1052,0),2),IF(AND(G53="Male",B53="Tvenndarleikur"),INDEX(Tvennd.kk!$A$3:$F$1020,MATCH(Skráningarblað!F53,Tvennd.kk!$D$3:$D$1020,0),2),IF(AND(G53="Female",B53="Einliðaleikur"),INDEX(Einl.kvk!$A$3:$F$1001,MATCH(Skráningarblað!F53,Einl.kvk!$D$3:$D$1001,0),2),IF(AND(G53="Female",B53="Tvíliðaleikur"),INDEX(Tvíl.kvk!$A$3:$F$1002,MATCH(Skráningarblað!F53,Tvíl.kvk!$D$3:$D$1002,0),2),IF(AND(G53="Female",B53="Tvenndarleikur"),INDEX(Tvennd.kvk!$A$3:$F$1006,MATCH(Skráningarblað!F53,Tvennd.kvk!$D$3:$D$1006,0),2),"")))))),"2. Deild")</f>
        <v/>
      </c>
      <c r="J53" s="13" t="str">
        <f t="shared" si="0"/>
        <v/>
      </c>
      <c r="K53" s="13" t="str">
        <f t="shared" si="1"/>
        <v/>
      </c>
      <c r="L53" s="13">
        <f t="shared" si="2"/>
        <v>0</v>
      </c>
      <c r="M53" s="13" t="str">
        <f t="shared" si="3"/>
        <v xml:space="preserve"> -  </v>
      </c>
      <c r="N53" s="13" t="str">
        <f>IFERROR(IF(AND(G53="Male",B53="Einliðaleikur"),INDEX(Einl.kk!$A$3:$F$1037,MATCH(Skráningarblað!F53,Einl.kk!$D$3:$D$1037,0),6),IF(AND(G53="Male",B53="Tvíliðaleikur"),INDEX(Tvíl.kk!$A$3:$F$1052,MATCH(Skráningarblað!F53,Tvíl.kk!$D$3:$D$1052,0),6),IF(AND(G53="Male",B53="Tvenndarleikur"),INDEX(Tvennd.kk!$A$3:$F$1020,MATCH(Skráningarblað!F53,Tvennd.kk!$D$3:$D$1020,0),6),IF(AND(G53="Female",B53="Einliðaleikur"),INDEX(Einl.kvk!$A$3:$F$1001,MATCH(Skráningarblað!F53,Einl.kvk!$D$3:$D$1001,0),6),IF(AND(G53="Female",B53="Tvíliðaleikur"),INDEX(Tvíl.kvk!$A$3:$F$1002,MATCH(Skráningarblað!F53,Tvíl.kvk!$D$3:$D$1002,0),6),IF(AND(G53="Female",B53="Tvenndarleikur"),INDEX(Tvennd.kvk!$A$3:$F$1006,MATCH(Skráningarblað!F53,Tvennd.kvk!$D$3:$D$1006,0),6),"")))))),0)</f>
        <v/>
      </c>
      <c r="O53" s="13" t="str">
        <f>IFERROR(IF(F53="","",IF(AND(NOT(B53="Einliðaleikur"),D53=""),"Partner Wanted",INDEX(Leikmannaskrá!$A$2:$D$1156,MATCH(D53,Leikmannaskrá!$A$2:$A$1160,0),2))),"")</f>
        <v/>
      </c>
      <c r="P53" s="13" t="str">
        <f>IFERROR(INDEX(Leikmannaskrá!$A$2:$D$1156,MATCH(D53,Leikmannaskrá!$A$2:$A$1160,0),4),"")</f>
        <v/>
      </c>
      <c r="Q53" s="13" t="str">
        <f>IFERROR(IF(AND(P53="Male",B53="Einliðaleikur"),INDEX(Einl.kk!$A$3:$F$1037,MATCH(Skráningarblað!O53,Einl.kk!$D$3:$D$1037,0),2),IF(AND(P53="Male",B53="Tvíliðaleikur"),INDEX(Tvíl.kk!$A$3:$F$1052,MATCH(Skráningarblað!O53,Tvíl.kk!$D$3:$D$1052,0),2),IF(AND(P53="Male",B53="Tvenndarleikur"),INDEX(Tvennd.kk!$A$3:$F$1020,MATCH(Skráningarblað!O53,Tvennd.kk!$D$3:$D$1020,0),2),IF(AND(P53="Female",B53="Einliðaleikur"),INDEX(Einl.kvk!$A$3:$F$1001,MATCH(Skráningarblað!O53,Einl.kvk!$D$3:$D$1001,0),2),IF(AND(P53="Female",B53="Tvíliðaleikur"),INDEX(Tvíl.kvk!$A$3:$F$1002,MATCH(Skráningarblað!O53,Tvíl.kvk!$D$3:$D$1002,0),2),IF(AND(P53="Female",B53="Tvenndarleikur"),INDEX(Tvennd.kvk!$A$3:$F$1006,MATCH(Skráningarblað!O53,Tvennd.kvk!$D$3:$D$1006,0),2),"")))))),"2. Deild")</f>
        <v/>
      </c>
      <c r="R53" s="13" t="str">
        <f t="shared" si="4"/>
        <v/>
      </c>
      <c r="S53" s="13" t="str">
        <f>IFERROR(IF(AND(P53="Male",B53="Einliðaleikur"),INDEX(Einl.kk!$A$3:$F$1037,MATCH(Skráningarblað!O53,Einl.kk!$D$3:$D$1037,0),6),IF(AND(P53="Male",B53="Tvíliðaleikur"),INDEX(Tvíl.kk!$A$3:$F$1052,MATCH(Skráningarblað!O53,Tvíl.kk!$D$3:$D$1052,0),6),IF(AND(P53="Male",B53="Tvenndarleikur"),INDEX(Tvennd.kk!$A$3:$F$1020,MATCH(Skráningarblað!O53,Tvennd.kk!$D$3:$D$1020,0),6),IF(AND(P53="Female",B53="Einliðaleikur"),INDEX(Einl.kvk!$A$3:$F$1001,MATCH(Skráningarblað!O53,Einl.kvk!$D$3:$D$1001,0),6),IF(AND(P53="Female",B53="Tvíliðaleikur"),INDEX(Tvíl.kvk!$A$3:$F$1002,MATCH(Skráningarblað!O53,Tvíl.kvk!$D$3:$D$1002,0),6),IF(AND(P53="Female",B53="Tvenndarleikur"),INDEX(Tvennd.kvk!$A$3:$F$1006,MATCH(Skráningarblað!O53,Tvennd.kvk!$D$3:$D$1006,0),6),"")))))),0)</f>
        <v/>
      </c>
      <c r="T53" s="13" t="str">
        <f>IFERROR(INDEX(Leikmannaskrá!$A$2:$E$597,MATCH(A53,Leikmannaskrá!$A$2:$A$597,0),5),"")</f>
        <v/>
      </c>
      <c r="U53" s="29" t="str">
        <f t="shared" si="5"/>
        <v/>
      </c>
    </row>
    <row r="54" spans="1:21" x14ac:dyDescent="0.35">
      <c r="A54" s="28"/>
      <c r="B54" s="28"/>
      <c r="C54" s="28"/>
      <c r="D54" s="28"/>
      <c r="E54" s="28"/>
      <c r="F54" s="13" t="str">
        <f>IFERROR(INDEX(Leikmannaskrá!$A$2:$D$1156,MATCH(A54,Leikmannaskrá!$A$2:$A$1160,0),2),"")</f>
        <v/>
      </c>
      <c r="G54" s="13" t="str">
        <f>IFERROR(INDEX(Leikmannaskrá!$A$2:$D$1156,MATCH(A54,Leikmannaskrá!$A$2:$A$1160,0),4),"")</f>
        <v/>
      </c>
      <c r="H54" s="13" t="str">
        <f>IFERROR(INDEX(Leikmannaskrá!$A$2:$D$1156,MATCH(A54,Leikmannaskrá!$A$2:$A$1160,0),3),"")</f>
        <v/>
      </c>
      <c r="I54" s="13" t="str">
        <f>IFERROR(IF(AND(G54="Male",B54="Einliðaleikur"),INDEX(Einl.kk!$A$3:$F$1037,MATCH(Skráningarblað!F54,Einl.kk!$D$3:$D$1037,0),2),IF(AND(G54="Male",B54="Tvíliðaleikur"),INDEX(Tvíl.kk!$A$3:$F$1052,MATCH(Skráningarblað!F54,Tvíl.kk!$D$3:$D$1052,0),2),IF(AND(G54="Male",B54="Tvenndarleikur"),INDEX(Tvennd.kk!$A$3:$F$1020,MATCH(Skráningarblað!F54,Tvennd.kk!$D$3:$D$1020,0),2),IF(AND(G54="Female",B54="Einliðaleikur"),INDEX(Einl.kvk!$A$3:$F$1001,MATCH(Skráningarblað!F54,Einl.kvk!$D$3:$D$1001,0),2),IF(AND(G54="Female",B54="Tvíliðaleikur"),INDEX(Tvíl.kvk!$A$3:$F$1002,MATCH(Skráningarblað!F54,Tvíl.kvk!$D$3:$D$1002,0),2),IF(AND(G54="Female",B54="Tvenndarleikur"),INDEX(Tvennd.kvk!$A$3:$F$1006,MATCH(Skráningarblað!F54,Tvennd.kvk!$D$3:$D$1006,0),2),"")))))),"2. Deild")</f>
        <v/>
      </c>
      <c r="J54" s="13" t="str">
        <f t="shared" si="0"/>
        <v/>
      </c>
      <c r="K54" s="13" t="str">
        <f t="shared" si="1"/>
        <v/>
      </c>
      <c r="L54" s="13">
        <f t="shared" si="2"/>
        <v>0</v>
      </c>
      <c r="M54" s="13" t="str">
        <f t="shared" si="3"/>
        <v xml:space="preserve"> -  </v>
      </c>
      <c r="N54" s="13" t="str">
        <f>IFERROR(IF(AND(G54="Male",B54="Einliðaleikur"),INDEX(Einl.kk!$A$3:$F$1037,MATCH(Skráningarblað!F54,Einl.kk!$D$3:$D$1037,0),6),IF(AND(G54="Male",B54="Tvíliðaleikur"),INDEX(Tvíl.kk!$A$3:$F$1052,MATCH(Skráningarblað!F54,Tvíl.kk!$D$3:$D$1052,0),6),IF(AND(G54="Male",B54="Tvenndarleikur"),INDEX(Tvennd.kk!$A$3:$F$1020,MATCH(Skráningarblað!F54,Tvennd.kk!$D$3:$D$1020,0),6),IF(AND(G54="Female",B54="Einliðaleikur"),INDEX(Einl.kvk!$A$3:$F$1001,MATCH(Skráningarblað!F54,Einl.kvk!$D$3:$D$1001,0),6),IF(AND(G54="Female",B54="Tvíliðaleikur"),INDEX(Tvíl.kvk!$A$3:$F$1002,MATCH(Skráningarblað!F54,Tvíl.kvk!$D$3:$D$1002,0),6),IF(AND(G54="Female",B54="Tvenndarleikur"),INDEX(Tvennd.kvk!$A$3:$F$1006,MATCH(Skráningarblað!F54,Tvennd.kvk!$D$3:$D$1006,0),6),"")))))),0)</f>
        <v/>
      </c>
      <c r="O54" s="13" t="str">
        <f>IFERROR(IF(F54="","",IF(AND(NOT(B54="Einliðaleikur"),D54=""),"Partner Wanted",INDEX(Leikmannaskrá!$A$2:$D$1156,MATCH(D54,Leikmannaskrá!$A$2:$A$1160,0),2))),"")</f>
        <v/>
      </c>
      <c r="P54" s="13" t="str">
        <f>IFERROR(INDEX(Leikmannaskrá!$A$2:$D$1156,MATCH(D54,Leikmannaskrá!$A$2:$A$1160,0),4),"")</f>
        <v/>
      </c>
      <c r="Q54" s="13" t="str">
        <f>IFERROR(IF(AND(P54="Male",B54="Einliðaleikur"),INDEX(Einl.kk!$A$3:$F$1037,MATCH(Skráningarblað!O54,Einl.kk!$D$3:$D$1037,0),2),IF(AND(P54="Male",B54="Tvíliðaleikur"),INDEX(Tvíl.kk!$A$3:$F$1052,MATCH(Skráningarblað!O54,Tvíl.kk!$D$3:$D$1052,0),2),IF(AND(P54="Male",B54="Tvenndarleikur"),INDEX(Tvennd.kk!$A$3:$F$1020,MATCH(Skráningarblað!O54,Tvennd.kk!$D$3:$D$1020,0),2),IF(AND(P54="Female",B54="Einliðaleikur"),INDEX(Einl.kvk!$A$3:$F$1001,MATCH(Skráningarblað!O54,Einl.kvk!$D$3:$D$1001,0),2),IF(AND(P54="Female",B54="Tvíliðaleikur"),INDEX(Tvíl.kvk!$A$3:$F$1002,MATCH(Skráningarblað!O54,Tvíl.kvk!$D$3:$D$1002,0),2),IF(AND(P54="Female",B54="Tvenndarleikur"),INDEX(Tvennd.kvk!$A$3:$F$1006,MATCH(Skráningarblað!O54,Tvennd.kvk!$D$3:$D$1006,0),2),"")))))),"2. Deild")</f>
        <v/>
      </c>
      <c r="R54" s="13" t="str">
        <f t="shared" si="4"/>
        <v/>
      </c>
      <c r="S54" s="13" t="str">
        <f>IFERROR(IF(AND(P54="Male",B54="Einliðaleikur"),INDEX(Einl.kk!$A$3:$F$1037,MATCH(Skráningarblað!O54,Einl.kk!$D$3:$D$1037,0),6),IF(AND(P54="Male",B54="Tvíliðaleikur"),INDEX(Tvíl.kk!$A$3:$F$1052,MATCH(Skráningarblað!O54,Tvíl.kk!$D$3:$D$1052,0),6),IF(AND(P54="Male",B54="Tvenndarleikur"),INDEX(Tvennd.kk!$A$3:$F$1020,MATCH(Skráningarblað!O54,Tvennd.kk!$D$3:$D$1020,0),6),IF(AND(P54="Female",B54="Einliðaleikur"),INDEX(Einl.kvk!$A$3:$F$1001,MATCH(Skráningarblað!O54,Einl.kvk!$D$3:$D$1001,0),6),IF(AND(P54="Female",B54="Tvíliðaleikur"),INDEX(Tvíl.kvk!$A$3:$F$1002,MATCH(Skráningarblað!O54,Tvíl.kvk!$D$3:$D$1002,0),6),IF(AND(P54="Female",B54="Tvenndarleikur"),INDEX(Tvennd.kvk!$A$3:$F$1006,MATCH(Skráningarblað!O54,Tvennd.kvk!$D$3:$D$1006,0),6),"")))))),0)</f>
        <v/>
      </c>
      <c r="T54" s="13" t="str">
        <f>IFERROR(INDEX(Leikmannaskrá!$A$2:$E$597,MATCH(A54,Leikmannaskrá!$A$2:$A$597,0),5),"")</f>
        <v/>
      </c>
      <c r="U54" s="29" t="str">
        <f t="shared" si="5"/>
        <v/>
      </c>
    </row>
    <row r="55" spans="1:21" x14ac:dyDescent="0.35">
      <c r="A55" s="28"/>
      <c r="B55" s="28"/>
      <c r="C55" s="28"/>
      <c r="D55" s="28"/>
      <c r="E55" s="28"/>
      <c r="F55" s="13" t="str">
        <f>IFERROR(INDEX(Leikmannaskrá!$A$2:$D$1156,MATCH(A55,Leikmannaskrá!$A$2:$A$1160,0),2),"")</f>
        <v/>
      </c>
      <c r="G55" s="13" t="str">
        <f>IFERROR(INDEX(Leikmannaskrá!$A$2:$D$1156,MATCH(A55,Leikmannaskrá!$A$2:$A$1160,0),4),"")</f>
        <v/>
      </c>
      <c r="H55" s="13" t="str">
        <f>IFERROR(INDEX(Leikmannaskrá!$A$2:$D$1156,MATCH(A55,Leikmannaskrá!$A$2:$A$1160,0),3),"")</f>
        <v/>
      </c>
      <c r="I55" s="13" t="str">
        <f>IFERROR(IF(AND(G55="Male",B55="Einliðaleikur"),INDEX(Einl.kk!$A$3:$F$1037,MATCH(Skráningarblað!F55,Einl.kk!$D$3:$D$1037,0),2),IF(AND(G55="Male",B55="Tvíliðaleikur"),INDEX(Tvíl.kk!$A$3:$F$1052,MATCH(Skráningarblað!F55,Tvíl.kk!$D$3:$D$1052,0),2),IF(AND(G55="Male",B55="Tvenndarleikur"),INDEX(Tvennd.kk!$A$3:$F$1020,MATCH(Skráningarblað!F55,Tvennd.kk!$D$3:$D$1020,0),2),IF(AND(G55="Female",B55="Einliðaleikur"),INDEX(Einl.kvk!$A$3:$F$1001,MATCH(Skráningarblað!F55,Einl.kvk!$D$3:$D$1001,0),2),IF(AND(G55="Female",B55="Tvíliðaleikur"),INDEX(Tvíl.kvk!$A$3:$F$1002,MATCH(Skráningarblað!F55,Tvíl.kvk!$D$3:$D$1002,0),2),IF(AND(G55="Female",B55="Tvenndarleikur"),INDEX(Tvennd.kvk!$A$3:$F$1006,MATCH(Skráningarblað!F55,Tvennd.kvk!$D$3:$D$1006,0),2),"")))))),"2. Deild")</f>
        <v/>
      </c>
      <c r="J55" s="13" t="str">
        <f t="shared" si="0"/>
        <v/>
      </c>
      <c r="K55" s="13" t="str">
        <f t="shared" si="1"/>
        <v/>
      </c>
      <c r="L55" s="13">
        <f t="shared" si="2"/>
        <v>0</v>
      </c>
      <c r="M55" s="13" t="str">
        <f t="shared" si="3"/>
        <v xml:space="preserve"> -  </v>
      </c>
      <c r="N55" s="13" t="str">
        <f>IFERROR(IF(AND(G55="Male",B55="Einliðaleikur"),INDEX(Einl.kk!$A$3:$F$1037,MATCH(Skráningarblað!F55,Einl.kk!$D$3:$D$1037,0),6),IF(AND(G55="Male",B55="Tvíliðaleikur"),INDEX(Tvíl.kk!$A$3:$F$1052,MATCH(Skráningarblað!F55,Tvíl.kk!$D$3:$D$1052,0),6),IF(AND(G55="Male",B55="Tvenndarleikur"),INDEX(Tvennd.kk!$A$3:$F$1020,MATCH(Skráningarblað!F55,Tvennd.kk!$D$3:$D$1020,0),6),IF(AND(G55="Female",B55="Einliðaleikur"),INDEX(Einl.kvk!$A$3:$F$1001,MATCH(Skráningarblað!F55,Einl.kvk!$D$3:$D$1001,0),6),IF(AND(G55="Female",B55="Tvíliðaleikur"),INDEX(Tvíl.kvk!$A$3:$F$1002,MATCH(Skráningarblað!F55,Tvíl.kvk!$D$3:$D$1002,0),6),IF(AND(G55="Female",B55="Tvenndarleikur"),INDEX(Tvennd.kvk!$A$3:$F$1006,MATCH(Skráningarblað!F55,Tvennd.kvk!$D$3:$D$1006,0),6),"")))))),0)</f>
        <v/>
      </c>
      <c r="O55" s="13" t="str">
        <f>IFERROR(IF(F55="","",IF(AND(NOT(B55="Einliðaleikur"),D55=""),"Partner Wanted",INDEX(Leikmannaskrá!$A$2:$D$1156,MATCH(D55,Leikmannaskrá!$A$2:$A$1160,0),2))),"")</f>
        <v/>
      </c>
      <c r="P55" s="13" t="str">
        <f>IFERROR(INDEX(Leikmannaskrá!$A$2:$D$1156,MATCH(D55,Leikmannaskrá!$A$2:$A$1160,0),4),"")</f>
        <v/>
      </c>
      <c r="Q55" s="13" t="str">
        <f>IFERROR(IF(AND(P55="Male",B55="Einliðaleikur"),INDEX(Einl.kk!$A$3:$F$1037,MATCH(Skráningarblað!O55,Einl.kk!$D$3:$D$1037,0),2),IF(AND(P55="Male",B55="Tvíliðaleikur"),INDEX(Tvíl.kk!$A$3:$F$1052,MATCH(Skráningarblað!O55,Tvíl.kk!$D$3:$D$1052,0),2),IF(AND(P55="Male",B55="Tvenndarleikur"),INDEX(Tvennd.kk!$A$3:$F$1020,MATCH(Skráningarblað!O55,Tvennd.kk!$D$3:$D$1020,0),2),IF(AND(P55="Female",B55="Einliðaleikur"),INDEX(Einl.kvk!$A$3:$F$1001,MATCH(Skráningarblað!O55,Einl.kvk!$D$3:$D$1001,0),2),IF(AND(P55="Female",B55="Tvíliðaleikur"),INDEX(Tvíl.kvk!$A$3:$F$1002,MATCH(Skráningarblað!O55,Tvíl.kvk!$D$3:$D$1002,0),2),IF(AND(P55="Female",B55="Tvenndarleikur"),INDEX(Tvennd.kvk!$A$3:$F$1006,MATCH(Skráningarblað!O55,Tvennd.kvk!$D$3:$D$1006,0),2),"")))))),"2. Deild")</f>
        <v/>
      </c>
      <c r="R55" s="13" t="str">
        <f t="shared" si="4"/>
        <v/>
      </c>
      <c r="S55" s="13" t="str">
        <f>IFERROR(IF(AND(P55="Male",B55="Einliðaleikur"),INDEX(Einl.kk!$A$3:$F$1037,MATCH(Skráningarblað!O55,Einl.kk!$D$3:$D$1037,0),6),IF(AND(P55="Male",B55="Tvíliðaleikur"),INDEX(Tvíl.kk!$A$3:$F$1052,MATCH(Skráningarblað!O55,Tvíl.kk!$D$3:$D$1052,0),6),IF(AND(P55="Male",B55="Tvenndarleikur"),INDEX(Tvennd.kk!$A$3:$F$1020,MATCH(Skráningarblað!O55,Tvennd.kk!$D$3:$D$1020,0),6),IF(AND(P55="Female",B55="Einliðaleikur"),INDEX(Einl.kvk!$A$3:$F$1001,MATCH(Skráningarblað!O55,Einl.kvk!$D$3:$D$1001,0),6),IF(AND(P55="Female",B55="Tvíliðaleikur"),INDEX(Tvíl.kvk!$A$3:$F$1002,MATCH(Skráningarblað!O55,Tvíl.kvk!$D$3:$D$1002,0),6),IF(AND(P55="Female",B55="Tvenndarleikur"),INDEX(Tvennd.kvk!$A$3:$F$1006,MATCH(Skráningarblað!O55,Tvennd.kvk!$D$3:$D$1006,0),6),"")))))),0)</f>
        <v/>
      </c>
      <c r="T55" s="13" t="str">
        <f>IFERROR(INDEX(Leikmannaskrá!$A$2:$E$597,MATCH(A55,Leikmannaskrá!$A$2:$A$597,0),5),"")</f>
        <v/>
      </c>
      <c r="U55" s="29" t="str">
        <f t="shared" si="5"/>
        <v/>
      </c>
    </row>
    <row r="56" spans="1:21" x14ac:dyDescent="0.35">
      <c r="A56" s="28"/>
      <c r="B56" s="28"/>
      <c r="C56" s="28"/>
      <c r="D56" s="28"/>
      <c r="E56" s="28"/>
      <c r="F56" s="13" t="str">
        <f>IFERROR(INDEX(Leikmannaskrá!$A$2:$D$1156,MATCH(A56,Leikmannaskrá!$A$2:$A$1160,0),2),"")</f>
        <v/>
      </c>
      <c r="G56" s="13" t="str">
        <f>IFERROR(INDEX(Leikmannaskrá!$A$2:$D$1156,MATCH(A56,Leikmannaskrá!$A$2:$A$1160,0),4),"")</f>
        <v/>
      </c>
      <c r="H56" s="13" t="str">
        <f>IFERROR(INDEX(Leikmannaskrá!$A$2:$D$1156,MATCH(A56,Leikmannaskrá!$A$2:$A$1160,0),3),"")</f>
        <v/>
      </c>
      <c r="I56" s="13" t="str">
        <f>IFERROR(IF(AND(G56="Male",B56="Einliðaleikur"),INDEX(Einl.kk!$A$3:$F$1037,MATCH(Skráningarblað!F56,Einl.kk!$D$3:$D$1037,0),2),IF(AND(G56="Male",B56="Tvíliðaleikur"),INDEX(Tvíl.kk!$A$3:$F$1052,MATCH(Skráningarblað!F56,Tvíl.kk!$D$3:$D$1052,0),2),IF(AND(G56="Male",B56="Tvenndarleikur"),INDEX(Tvennd.kk!$A$3:$F$1020,MATCH(Skráningarblað!F56,Tvennd.kk!$D$3:$D$1020,0),2),IF(AND(G56="Female",B56="Einliðaleikur"),INDEX(Einl.kvk!$A$3:$F$1001,MATCH(Skráningarblað!F56,Einl.kvk!$D$3:$D$1001,0),2),IF(AND(G56="Female",B56="Tvíliðaleikur"),INDEX(Tvíl.kvk!$A$3:$F$1002,MATCH(Skráningarblað!F56,Tvíl.kvk!$D$3:$D$1002,0),2),IF(AND(G56="Female",B56="Tvenndarleikur"),INDEX(Tvennd.kvk!$A$3:$F$1006,MATCH(Skráningarblað!F56,Tvennd.kvk!$D$3:$D$1006,0),2),"")))))),"2. Deild")</f>
        <v/>
      </c>
      <c r="J56" s="13" t="str">
        <f t="shared" si="0"/>
        <v/>
      </c>
      <c r="K56" s="13" t="str">
        <f t="shared" si="1"/>
        <v/>
      </c>
      <c r="L56" s="13">
        <f t="shared" si="2"/>
        <v>0</v>
      </c>
      <c r="M56" s="13" t="str">
        <f t="shared" si="3"/>
        <v xml:space="preserve"> -  </v>
      </c>
      <c r="N56" s="13" t="str">
        <f>IFERROR(IF(AND(G56="Male",B56="Einliðaleikur"),INDEX(Einl.kk!$A$3:$F$1037,MATCH(Skráningarblað!F56,Einl.kk!$D$3:$D$1037,0),6),IF(AND(G56="Male",B56="Tvíliðaleikur"),INDEX(Tvíl.kk!$A$3:$F$1052,MATCH(Skráningarblað!F56,Tvíl.kk!$D$3:$D$1052,0),6),IF(AND(G56="Male",B56="Tvenndarleikur"),INDEX(Tvennd.kk!$A$3:$F$1020,MATCH(Skráningarblað!F56,Tvennd.kk!$D$3:$D$1020,0),6),IF(AND(G56="Female",B56="Einliðaleikur"),INDEX(Einl.kvk!$A$3:$F$1001,MATCH(Skráningarblað!F56,Einl.kvk!$D$3:$D$1001,0),6),IF(AND(G56="Female",B56="Tvíliðaleikur"),INDEX(Tvíl.kvk!$A$3:$F$1002,MATCH(Skráningarblað!F56,Tvíl.kvk!$D$3:$D$1002,0),6),IF(AND(G56="Female",B56="Tvenndarleikur"),INDEX(Tvennd.kvk!$A$3:$F$1006,MATCH(Skráningarblað!F56,Tvennd.kvk!$D$3:$D$1006,0),6),"")))))),0)</f>
        <v/>
      </c>
      <c r="O56" s="13" t="str">
        <f>IFERROR(IF(F56="","",IF(AND(NOT(B56="Einliðaleikur"),D56=""),"Partner Wanted",INDEX(Leikmannaskrá!$A$2:$D$1156,MATCH(D56,Leikmannaskrá!$A$2:$A$1160,0),2))),"")</f>
        <v/>
      </c>
      <c r="P56" s="13" t="str">
        <f>IFERROR(INDEX(Leikmannaskrá!$A$2:$D$1156,MATCH(D56,Leikmannaskrá!$A$2:$A$1160,0),4),"")</f>
        <v/>
      </c>
      <c r="Q56" s="13" t="str">
        <f>IFERROR(IF(AND(P56="Male",B56="Einliðaleikur"),INDEX(Einl.kk!$A$3:$F$1037,MATCH(Skráningarblað!O56,Einl.kk!$D$3:$D$1037,0),2),IF(AND(P56="Male",B56="Tvíliðaleikur"),INDEX(Tvíl.kk!$A$3:$F$1052,MATCH(Skráningarblað!O56,Tvíl.kk!$D$3:$D$1052,0),2),IF(AND(P56="Male",B56="Tvenndarleikur"),INDEX(Tvennd.kk!$A$3:$F$1020,MATCH(Skráningarblað!O56,Tvennd.kk!$D$3:$D$1020,0),2),IF(AND(P56="Female",B56="Einliðaleikur"),INDEX(Einl.kvk!$A$3:$F$1001,MATCH(Skráningarblað!O56,Einl.kvk!$D$3:$D$1001,0),2),IF(AND(P56="Female",B56="Tvíliðaleikur"),INDEX(Tvíl.kvk!$A$3:$F$1002,MATCH(Skráningarblað!O56,Tvíl.kvk!$D$3:$D$1002,0),2),IF(AND(P56="Female",B56="Tvenndarleikur"),INDEX(Tvennd.kvk!$A$3:$F$1006,MATCH(Skráningarblað!O56,Tvennd.kvk!$D$3:$D$1006,0),2),"")))))),"2. Deild")</f>
        <v/>
      </c>
      <c r="R56" s="13" t="str">
        <f t="shared" si="4"/>
        <v/>
      </c>
      <c r="S56" s="13" t="str">
        <f>IFERROR(IF(AND(P56="Male",B56="Einliðaleikur"),INDEX(Einl.kk!$A$3:$F$1037,MATCH(Skráningarblað!O56,Einl.kk!$D$3:$D$1037,0),6),IF(AND(P56="Male",B56="Tvíliðaleikur"),INDEX(Tvíl.kk!$A$3:$F$1052,MATCH(Skráningarblað!O56,Tvíl.kk!$D$3:$D$1052,0),6),IF(AND(P56="Male",B56="Tvenndarleikur"),INDEX(Tvennd.kk!$A$3:$F$1020,MATCH(Skráningarblað!O56,Tvennd.kk!$D$3:$D$1020,0),6),IF(AND(P56="Female",B56="Einliðaleikur"),INDEX(Einl.kvk!$A$3:$F$1001,MATCH(Skráningarblað!O56,Einl.kvk!$D$3:$D$1001,0),6),IF(AND(P56="Female",B56="Tvíliðaleikur"),INDEX(Tvíl.kvk!$A$3:$F$1002,MATCH(Skráningarblað!O56,Tvíl.kvk!$D$3:$D$1002,0),6),IF(AND(P56="Female",B56="Tvenndarleikur"),INDEX(Tvennd.kvk!$A$3:$F$1006,MATCH(Skráningarblað!O56,Tvennd.kvk!$D$3:$D$1006,0),6),"")))))),0)</f>
        <v/>
      </c>
      <c r="T56" s="13" t="str">
        <f>IFERROR(INDEX(Leikmannaskrá!$A$2:$E$597,MATCH(A56,Leikmannaskrá!$A$2:$A$597,0),5),"")</f>
        <v/>
      </c>
      <c r="U56" s="29" t="str">
        <f t="shared" si="5"/>
        <v/>
      </c>
    </row>
    <row r="57" spans="1:21" x14ac:dyDescent="0.35">
      <c r="A57" s="28"/>
      <c r="B57" s="28"/>
      <c r="C57" s="28"/>
      <c r="D57" s="28"/>
      <c r="E57" s="28"/>
      <c r="F57" s="13" t="str">
        <f>IFERROR(INDEX(Leikmannaskrá!$A$2:$D$1156,MATCH(A57,Leikmannaskrá!$A$2:$A$1160,0),2),"")</f>
        <v/>
      </c>
      <c r="G57" s="13" t="str">
        <f>IFERROR(INDEX(Leikmannaskrá!$A$2:$D$1156,MATCH(A57,Leikmannaskrá!$A$2:$A$1160,0),4),"")</f>
        <v/>
      </c>
      <c r="H57" s="13" t="str">
        <f>IFERROR(INDEX(Leikmannaskrá!$A$2:$D$1156,MATCH(A57,Leikmannaskrá!$A$2:$A$1160,0),3),"")</f>
        <v/>
      </c>
      <c r="I57" s="13" t="str">
        <f>IFERROR(IF(AND(G57="Male",B57="Einliðaleikur"),INDEX(Einl.kk!$A$3:$F$1037,MATCH(Skráningarblað!F57,Einl.kk!$D$3:$D$1037,0),2),IF(AND(G57="Male",B57="Tvíliðaleikur"),INDEX(Tvíl.kk!$A$3:$F$1052,MATCH(Skráningarblað!F57,Tvíl.kk!$D$3:$D$1052,0),2),IF(AND(G57="Male",B57="Tvenndarleikur"),INDEX(Tvennd.kk!$A$3:$F$1020,MATCH(Skráningarblað!F57,Tvennd.kk!$D$3:$D$1020,0),2),IF(AND(G57="Female",B57="Einliðaleikur"),INDEX(Einl.kvk!$A$3:$F$1001,MATCH(Skráningarblað!F57,Einl.kvk!$D$3:$D$1001,0),2),IF(AND(G57="Female",B57="Tvíliðaleikur"),INDEX(Tvíl.kvk!$A$3:$F$1002,MATCH(Skráningarblað!F57,Tvíl.kvk!$D$3:$D$1002,0),2),IF(AND(G57="Female",B57="Tvenndarleikur"),INDEX(Tvennd.kvk!$A$3:$F$1006,MATCH(Skráningarblað!F57,Tvennd.kvk!$D$3:$D$1006,0),2),"")))))),"2. Deild")</f>
        <v/>
      </c>
      <c r="J57" s="13" t="str">
        <f t="shared" si="0"/>
        <v/>
      </c>
      <c r="K57" s="13" t="str">
        <f t="shared" si="1"/>
        <v/>
      </c>
      <c r="L57" s="13">
        <f t="shared" si="2"/>
        <v>0</v>
      </c>
      <c r="M57" s="13" t="str">
        <f t="shared" si="3"/>
        <v xml:space="preserve"> -  </v>
      </c>
      <c r="N57" s="13" t="str">
        <f>IFERROR(IF(AND(G57="Male",B57="Einliðaleikur"),INDEX(Einl.kk!$A$3:$F$1037,MATCH(Skráningarblað!F57,Einl.kk!$D$3:$D$1037,0),6),IF(AND(G57="Male",B57="Tvíliðaleikur"),INDEX(Tvíl.kk!$A$3:$F$1052,MATCH(Skráningarblað!F57,Tvíl.kk!$D$3:$D$1052,0),6),IF(AND(G57="Male",B57="Tvenndarleikur"),INDEX(Tvennd.kk!$A$3:$F$1020,MATCH(Skráningarblað!F57,Tvennd.kk!$D$3:$D$1020,0),6),IF(AND(G57="Female",B57="Einliðaleikur"),INDEX(Einl.kvk!$A$3:$F$1001,MATCH(Skráningarblað!F57,Einl.kvk!$D$3:$D$1001,0),6),IF(AND(G57="Female",B57="Tvíliðaleikur"),INDEX(Tvíl.kvk!$A$3:$F$1002,MATCH(Skráningarblað!F57,Tvíl.kvk!$D$3:$D$1002,0),6),IF(AND(G57="Female",B57="Tvenndarleikur"),INDEX(Tvennd.kvk!$A$3:$F$1006,MATCH(Skráningarblað!F57,Tvennd.kvk!$D$3:$D$1006,0),6),"")))))),0)</f>
        <v/>
      </c>
      <c r="O57" s="13" t="str">
        <f>IFERROR(IF(F57="","",IF(AND(NOT(B57="Einliðaleikur"),D57=""),"Partner Wanted",INDEX(Leikmannaskrá!$A$2:$D$1156,MATCH(D57,Leikmannaskrá!$A$2:$A$1160,0),2))),"")</f>
        <v/>
      </c>
      <c r="P57" s="13" t="str">
        <f>IFERROR(INDEX(Leikmannaskrá!$A$2:$D$1156,MATCH(D57,Leikmannaskrá!$A$2:$A$1160,0),4),"")</f>
        <v/>
      </c>
      <c r="Q57" s="13" t="str">
        <f>IFERROR(IF(AND(P57="Male",B57="Einliðaleikur"),INDEX(Einl.kk!$A$3:$F$1037,MATCH(Skráningarblað!O57,Einl.kk!$D$3:$D$1037,0),2),IF(AND(P57="Male",B57="Tvíliðaleikur"),INDEX(Tvíl.kk!$A$3:$F$1052,MATCH(Skráningarblað!O57,Tvíl.kk!$D$3:$D$1052,0),2),IF(AND(P57="Male",B57="Tvenndarleikur"),INDEX(Tvennd.kk!$A$3:$F$1020,MATCH(Skráningarblað!O57,Tvennd.kk!$D$3:$D$1020,0),2),IF(AND(P57="Female",B57="Einliðaleikur"),INDEX(Einl.kvk!$A$3:$F$1001,MATCH(Skráningarblað!O57,Einl.kvk!$D$3:$D$1001,0),2),IF(AND(P57="Female",B57="Tvíliðaleikur"),INDEX(Tvíl.kvk!$A$3:$F$1002,MATCH(Skráningarblað!O57,Tvíl.kvk!$D$3:$D$1002,0),2),IF(AND(P57="Female",B57="Tvenndarleikur"),INDEX(Tvennd.kvk!$A$3:$F$1006,MATCH(Skráningarblað!O57,Tvennd.kvk!$D$3:$D$1006,0),2),"")))))),"2. Deild")</f>
        <v/>
      </c>
      <c r="R57" s="13" t="str">
        <f t="shared" si="4"/>
        <v/>
      </c>
      <c r="S57" s="13" t="str">
        <f>IFERROR(IF(AND(P57="Male",B57="Einliðaleikur"),INDEX(Einl.kk!$A$3:$F$1037,MATCH(Skráningarblað!O57,Einl.kk!$D$3:$D$1037,0),6),IF(AND(P57="Male",B57="Tvíliðaleikur"),INDEX(Tvíl.kk!$A$3:$F$1052,MATCH(Skráningarblað!O57,Tvíl.kk!$D$3:$D$1052,0),6),IF(AND(P57="Male",B57="Tvenndarleikur"),INDEX(Tvennd.kk!$A$3:$F$1020,MATCH(Skráningarblað!O57,Tvennd.kk!$D$3:$D$1020,0),6),IF(AND(P57="Female",B57="Einliðaleikur"),INDEX(Einl.kvk!$A$3:$F$1001,MATCH(Skráningarblað!O57,Einl.kvk!$D$3:$D$1001,0),6),IF(AND(P57="Female",B57="Tvíliðaleikur"),INDEX(Tvíl.kvk!$A$3:$F$1002,MATCH(Skráningarblað!O57,Tvíl.kvk!$D$3:$D$1002,0),6),IF(AND(P57="Female",B57="Tvenndarleikur"),INDEX(Tvennd.kvk!$A$3:$F$1006,MATCH(Skráningarblað!O57,Tvennd.kvk!$D$3:$D$1006,0),6),"")))))),0)</f>
        <v/>
      </c>
      <c r="T57" s="13" t="str">
        <f>IFERROR(INDEX(Leikmannaskrá!$A$2:$E$597,MATCH(A57,Leikmannaskrá!$A$2:$A$597,0),5),"")</f>
        <v/>
      </c>
      <c r="U57" s="29" t="str">
        <f t="shared" si="5"/>
        <v/>
      </c>
    </row>
    <row r="58" spans="1:21" x14ac:dyDescent="0.35">
      <c r="A58" s="28"/>
      <c r="B58" s="28"/>
      <c r="C58" s="28"/>
      <c r="D58" s="28"/>
      <c r="E58" s="28"/>
      <c r="F58" s="13" t="str">
        <f>IFERROR(INDEX(Leikmannaskrá!$A$2:$D$1156,MATCH(A58,Leikmannaskrá!$A$2:$A$1160,0),2),"")</f>
        <v/>
      </c>
      <c r="G58" s="13" t="str">
        <f>IFERROR(INDEX(Leikmannaskrá!$A$2:$D$1156,MATCH(A58,Leikmannaskrá!$A$2:$A$1160,0),4),"")</f>
        <v/>
      </c>
      <c r="H58" s="13" t="str">
        <f>IFERROR(INDEX(Leikmannaskrá!$A$2:$D$1156,MATCH(A58,Leikmannaskrá!$A$2:$A$1160,0),3),"")</f>
        <v/>
      </c>
      <c r="I58" s="13" t="str">
        <f>IFERROR(IF(AND(G58="Male",B58="Einliðaleikur"),INDEX(Einl.kk!$A$3:$F$1037,MATCH(Skráningarblað!F58,Einl.kk!$D$3:$D$1037,0),2),IF(AND(G58="Male",B58="Tvíliðaleikur"),INDEX(Tvíl.kk!$A$3:$F$1052,MATCH(Skráningarblað!F58,Tvíl.kk!$D$3:$D$1052,0),2),IF(AND(G58="Male",B58="Tvenndarleikur"),INDEX(Tvennd.kk!$A$3:$F$1020,MATCH(Skráningarblað!F58,Tvennd.kk!$D$3:$D$1020,0),2),IF(AND(G58="Female",B58="Einliðaleikur"),INDEX(Einl.kvk!$A$3:$F$1001,MATCH(Skráningarblað!F58,Einl.kvk!$D$3:$D$1001,0),2),IF(AND(G58="Female",B58="Tvíliðaleikur"),INDEX(Tvíl.kvk!$A$3:$F$1002,MATCH(Skráningarblað!F58,Tvíl.kvk!$D$3:$D$1002,0),2),IF(AND(G58="Female",B58="Tvenndarleikur"),INDEX(Tvennd.kvk!$A$3:$F$1006,MATCH(Skráningarblað!F58,Tvennd.kvk!$D$3:$D$1006,0),2),"")))))),"2. Deild")</f>
        <v/>
      </c>
      <c r="J58" s="13" t="str">
        <f t="shared" si="0"/>
        <v/>
      </c>
      <c r="K58" s="13" t="str">
        <f t="shared" si="1"/>
        <v/>
      </c>
      <c r="L58" s="13">
        <f t="shared" si="2"/>
        <v>0</v>
      </c>
      <c r="M58" s="13" t="str">
        <f t="shared" si="3"/>
        <v xml:space="preserve"> -  </v>
      </c>
      <c r="N58" s="13" t="str">
        <f>IFERROR(IF(AND(G58="Male",B58="Einliðaleikur"),INDEX(Einl.kk!$A$3:$F$1037,MATCH(Skráningarblað!F58,Einl.kk!$D$3:$D$1037,0),6),IF(AND(G58="Male",B58="Tvíliðaleikur"),INDEX(Tvíl.kk!$A$3:$F$1052,MATCH(Skráningarblað!F58,Tvíl.kk!$D$3:$D$1052,0),6),IF(AND(G58="Male",B58="Tvenndarleikur"),INDEX(Tvennd.kk!$A$3:$F$1020,MATCH(Skráningarblað!F58,Tvennd.kk!$D$3:$D$1020,0),6),IF(AND(G58="Female",B58="Einliðaleikur"),INDEX(Einl.kvk!$A$3:$F$1001,MATCH(Skráningarblað!F58,Einl.kvk!$D$3:$D$1001,0),6),IF(AND(G58="Female",B58="Tvíliðaleikur"),INDEX(Tvíl.kvk!$A$3:$F$1002,MATCH(Skráningarblað!F58,Tvíl.kvk!$D$3:$D$1002,0),6),IF(AND(G58="Female",B58="Tvenndarleikur"),INDEX(Tvennd.kvk!$A$3:$F$1006,MATCH(Skráningarblað!F58,Tvennd.kvk!$D$3:$D$1006,0),6),"")))))),0)</f>
        <v/>
      </c>
      <c r="O58" s="13" t="str">
        <f>IFERROR(IF(F58="","",IF(AND(NOT(B58="Einliðaleikur"),D58=""),"Partner Wanted",INDEX(Leikmannaskrá!$A$2:$D$1156,MATCH(D58,Leikmannaskrá!$A$2:$A$1160,0),2))),"")</f>
        <v/>
      </c>
      <c r="P58" s="13" t="str">
        <f>IFERROR(INDEX(Leikmannaskrá!$A$2:$D$1156,MATCH(D58,Leikmannaskrá!$A$2:$A$1160,0),4),"")</f>
        <v/>
      </c>
      <c r="Q58" s="13" t="str">
        <f>IFERROR(IF(AND(P58="Male",B58="Einliðaleikur"),INDEX(Einl.kk!$A$3:$F$1037,MATCH(Skráningarblað!O58,Einl.kk!$D$3:$D$1037,0),2),IF(AND(P58="Male",B58="Tvíliðaleikur"),INDEX(Tvíl.kk!$A$3:$F$1052,MATCH(Skráningarblað!O58,Tvíl.kk!$D$3:$D$1052,0),2),IF(AND(P58="Male",B58="Tvenndarleikur"),INDEX(Tvennd.kk!$A$3:$F$1020,MATCH(Skráningarblað!O58,Tvennd.kk!$D$3:$D$1020,0),2),IF(AND(P58="Female",B58="Einliðaleikur"),INDEX(Einl.kvk!$A$3:$F$1001,MATCH(Skráningarblað!O58,Einl.kvk!$D$3:$D$1001,0),2),IF(AND(P58="Female",B58="Tvíliðaleikur"),INDEX(Tvíl.kvk!$A$3:$F$1002,MATCH(Skráningarblað!O58,Tvíl.kvk!$D$3:$D$1002,0),2),IF(AND(P58="Female",B58="Tvenndarleikur"),INDEX(Tvennd.kvk!$A$3:$F$1006,MATCH(Skráningarblað!O58,Tvennd.kvk!$D$3:$D$1006,0),2),"")))))),"2. Deild")</f>
        <v/>
      </c>
      <c r="R58" s="13" t="str">
        <f t="shared" si="4"/>
        <v/>
      </c>
      <c r="S58" s="13" t="str">
        <f>IFERROR(IF(AND(P58="Male",B58="Einliðaleikur"),INDEX(Einl.kk!$A$3:$F$1037,MATCH(Skráningarblað!O58,Einl.kk!$D$3:$D$1037,0),6),IF(AND(P58="Male",B58="Tvíliðaleikur"),INDEX(Tvíl.kk!$A$3:$F$1052,MATCH(Skráningarblað!O58,Tvíl.kk!$D$3:$D$1052,0),6),IF(AND(P58="Male",B58="Tvenndarleikur"),INDEX(Tvennd.kk!$A$3:$F$1020,MATCH(Skráningarblað!O58,Tvennd.kk!$D$3:$D$1020,0),6),IF(AND(P58="Female",B58="Einliðaleikur"),INDEX(Einl.kvk!$A$3:$F$1001,MATCH(Skráningarblað!O58,Einl.kvk!$D$3:$D$1001,0),6),IF(AND(P58="Female",B58="Tvíliðaleikur"),INDEX(Tvíl.kvk!$A$3:$F$1002,MATCH(Skráningarblað!O58,Tvíl.kvk!$D$3:$D$1002,0),6),IF(AND(P58="Female",B58="Tvenndarleikur"),INDEX(Tvennd.kvk!$A$3:$F$1006,MATCH(Skráningarblað!O58,Tvennd.kvk!$D$3:$D$1006,0),6),"")))))),0)</f>
        <v/>
      </c>
      <c r="T58" s="13" t="str">
        <f>IFERROR(INDEX(Leikmannaskrá!$A$2:$E$597,MATCH(A58,Leikmannaskrá!$A$2:$A$597,0),5),"")</f>
        <v/>
      </c>
      <c r="U58" s="29" t="str">
        <f t="shared" si="5"/>
        <v/>
      </c>
    </row>
    <row r="59" spans="1:21" x14ac:dyDescent="0.35">
      <c r="A59" s="28"/>
      <c r="B59" s="28"/>
      <c r="C59" s="28"/>
      <c r="D59" s="28"/>
      <c r="E59" s="28"/>
      <c r="F59" s="13" t="str">
        <f>IFERROR(INDEX(Leikmannaskrá!$A$2:$D$1156,MATCH(A59,Leikmannaskrá!$A$2:$A$1160,0),2),"")</f>
        <v/>
      </c>
      <c r="G59" s="13" t="str">
        <f>IFERROR(INDEX(Leikmannaskrá!$A$2:$D$1156,MATCH(A59,Leikmannaskrá!$A$2:$A$1160,0),4),"")</f>
        <v/>
      </c>
      <c r="H59" s="13" t="str">
        <f>IFERROR(INDEX(Leikmannaskrá!$A$2:$D$1156,MATCH(A59,Leikmannaskrá!$A$2:$A$1160,0),3),"")</f>
        <v/>
      </c>
      <c r="I59" s="13" t="str">
        <f>IFERROR(IF(AND(G59="Male",B59="Einliðaleikur"),INDEX(Einl.kk!$A$3:$F$1037,MATCH(Skráningarblað!F59,Einl.kk!$D$3:$D$1037,0),2),IF(AND(G59="Male",B59="Tvíliðaleikur"),INDEX(Tvíl.kk!$A$3:$F$1052,MATCH(Skráningarblað!F59,Tvíl.kk!$D$3:$D$1052,0),2),IF(AND(G59="Male",B59="Tvenndarleikur"),INDEX(Tvennd.kk!$A$3:$F$1020,MATCH(Skráningarblað!F59,Tvennd.kk!$D$3:$D$1020,0),2),IF(AND(G59="Female",B59="Einliðaleikur"),INDEX(Einl.kvk!$A$3:$F$1001,MATCH(Skráningarblað!F59,Einl.kvk!$D$3:$D$1001,0),2),IF(AND(G59="Female",B59="Tvíliðaleikur"),INDEX(Tvíl.kvk!$A$3:$F$1002,MATCH(Skráningarblað!F59,Tvíl.kvk!$D$3:$D$1002,0),2),IF(AND(G59="Female",B59="Tvenndarleikur"),INDEX(Tvennd.kvk!$A$3:$F$1006,MATCH(Skráningarblað!F59,Tvennd.kvk!$D$3:$D$1006,0),2),"")))))),"2. Deild")</f>
        <v/>
      </c>
      <c r="J59" s="13" t="str">
        <f t="shared" si="0"/>
        <v/>
      </c>
      <c r="K59" s="13" t="str">
        <f t="shared" si="1"/>
        <v/>
      </c>
      <c r="L59" s="13">
        <f t="shared" si="2"/>
        <v>0</v>
      </c>
      <c r="M59" s="13" t="str">
        <f t="shared" si="3"/>
        <v xml:space="preserve"> -  </v>
      </c>
      <c r="N59" s="13" t="str">
        <f>IFERROR(IF(AND(G59="Male",B59="Einliðaleikur"),INDEX(Einl.kk!$A$3:$F$1037,MATCH(Skráningarblað!F59,Einl.kk!$D$3:$D$1037,0),6),IF(AND(G59="Male",B59="Tvíliðaleikur"),INDEX(Tvíl.kk!$A$3:$F$1052,MATCH(Skráningarblað!F59,Tvíl.kk!$D$3:$D$1052,0),6),IF(AND(G59="Male",B59="Tvenndarleikur"),INDEX(Tvennd.kk!$A$3:$F$1020,MATCH(Skráningarblað!F59,Tvennd.kk!$D$3:$D$1020,0),6),IF(AND(G59="Female",B59="Einliðaleikur"),INDEX(Einl.kvk!$A$3:$F$1001,MATCH(Skráningarblað!F59,Einl.kvk!$D$3:$D$1001,0),6),IF(AND(G59="Female",B59="Tvíliðaleikur"),INDEX(Tvíl.kvk!$A$3:$F$1002,MATCH(Skráningarblað!F59,Tvíl.kvk!$D$3:$D$1002,0),6),IF(AND(G59="Female",B59="Tvenndarleikur"),INDEX(Tvennd.kvk!$A$3:$F$1006,MATCH(Skráningarblað!F59,Tvennd.kvk!$D$3:$D$1006,0),6),"")))))),0)</f>
        <v/>
      </c>
      <c r="O59" s="13" t="str">
        <f>IFERROR(IF(F59="","",IF(AND(NOT(B59="Einliðaleikur"),D59=""),"Partner Wanted",INDEX(Leikmannaskrá!$A$2:$D$1156,MATCH(D59,Leikmannaskrá!$A$2:$A$1160,0),2))),"")</f>
        <v/>
      </c>
      <c r="P59" s="13" t="str">
        <f>IFERROR(INDEX(Leikmannaskrá!$A$2:$D$1156,MATCH(D59,Leikmannaskrá!$A$2:$A$1160,0),4),"")</f>
        <v/>
      </c>
      <c r="Q59" s="13" t="str">
        <f>IFERROR(IF(AND(P59="Male",B59="Einliðaleikur"),INDEX(Einl.kk!$A$3:$F$1037,MATCH(Skráningarblað!O59,Einl.kk!$D$3:$D$1037,0),2),IF(AND(P59="Male",B59="Tvíliðaleikur"),INDEX(Tvíl.kk!$A$3:$F$1052,MATCH(Skráningarblað!O59,Tvíl.kk!$D$3:$D$1052,0),2),IF(AND(P59="Male",B59="Tvenndarleikur"),INDEX(Tvennd.kk!$A$3:$F$1020,MATCH(Skráningarblað!O59,Tvennd.kk!$D$3:$D$1020,0),2),IF(AND(P59="Female",B59="Einliðaleikur"),INDEX(Einl.kvk!$A$3:$F$1001,MATCH(Skráningarblað!O59,Einl.kvk!$D$3:$D$1001,0),2),IF(AND(P59="Female",B59="Tvíliðaleikur"),INDEX(Tvíl.kvk!$A$3:$F$1002,MATCH(Skráningarblað!O59,Tvíl.kvk!$D$3:$D$1002,0),2),IF(AND(P59="Female",B59="Tvenndarleikur"),INDEX(Tvennd.kvk!$A$3:$F$1006,MATCH(Skráningarblað!O59,Tvennd.kvk!$D$3:$D$1006,0),2),"")))))),"2. Deild")</f>
        <v/>
      </c>
      <c r="R59" s="13" t="str">
        <f t="shared" si="4"/>
        <v/>
      </c>
      <c r="S59" s="13" t="str">
        <f>IFERROR(IF(AND(P59="Male",B59="Einliðaleikur"),INDEX(Einl.kk!$A$3:$F$1037,MATCH(Skráningarblað!O59,Einl.kk!$D$3:$D$1037,0),6),IF(AND(P59="Male",B59="Tvíliðaleikur"),INDEX(Tvíl.kk!$A$3:$F$1052,MATCH(Skráningarblað!O59,Tvíl.kk!$D$3:$D$1052,0),6),IF(AND(P59="Male",B59="Tvenndarleikur"),INDEX(Tvennd.kk!$A$3:$F$1020,MATCH(Skráningarblað!O59,Tvennd.kk!$D$3:$D$1020,0),6),IF(AND(P59="Female",B59="Einliðaleikur"),INDEX(Einl.kvk!$A$3:$F$1001,MATCH(Skráningarblað!O59,Einl.kvk!$D$3:$D$1001,0),6),IF(AND(P59="Female",B59="Tvíliðaleikur"),INDEX(Tvíl.kvk!$A$3:$F$1002,MATCH(Skráningarblað!O59,Tvíl.kvk!$D$3:$D$1002,0),6),IF(AND(P59="Female",B59="Tvenndarleikur"),INDEX(Tvennd.kvk!$A$3:$F$1006,MATCH(Skráningarblað!O59,Tvennd.kvk!$D$3:$D$1006,0),6),"")))))),0)</f>
        <v/>
      </c>
      <c r="T59" s="13" t="str">
        <f>IFERROR(INDEX(Leikmannaskrá!$A$2:$E$597,MATCH(A59,Leikmannaskrá!$A$2:$A$597,0),5),"")</f>
        <v/>
      </c>
      <c r="U59" s="29" t="str">
        <f t="shared" si="5"/>
        <v/>
      </c>
    </row>
    <row r="60" spans="1:21" x14ac:dyDescent="0.35">
      <c r="A60" s="28"/>
      <c r="B60" s="28"/>
      <c r="C60" s="28"/>
      <c r="D60" s="28"/>
      <c r="E60" s="28"/>
      <c r="F60" s="13" t="str">
        <f>IFERROR(INDEX(Leikmannaskrá!$A$2:$D$1156,MATCH(A60,Leikmannaskrá!$A$2:$A$1160,0),2),"")</f>
        <v/>
      </c>
      <c r="G60" s="13" t="str">
        <f>IFERROR(INDEX(Leikmannaskrá!$A$2:$D$1156,MATCH(A60,Leikmannaskrá!$A$2:$A$1160,0),4),"")</f>
        <v/>
      </c>
      <c r="H60" s="13" t="str">
        <f>IFERROR(INDEX(Leikmannaskrá!$A$2:$D$1156,MATCH(A60,Leikmannaskrá!$A$2:$A$1160,0),3),"")</f>
        <v/>
      </c>
      <c r="I60" s="13" t="str">
        <f>IFERROR(IF(AND(G60="Male",B60="Einliðaleikur"),INDEX(Einl.kk!$A$3:$F$1037,MATCH(Skráningarblað!F60,Einl.kk!$D$3:$D$1037,0),2),IF(AND(G60="Male",B60="Tvíliðaleikur"),INDEX(Tvíl.kk!$A$3:$F$1052,MATCH(Skráningarblað!F60,Tvíl.kk!$D$3:$D$1052,0),2),IF(AND(G60="Male",B60="Tvenndarleikur"),INDEX(Tvennd.kk!$A$3:$F$1020,MATCH(Skráningarblað!F60,Tvennd.kk!$D$3:$D$1020,0),2),IF(AND(G60="Female",B60="Einliðaleikur"),INDEX(Einl.kvk!$A$3:$F$1001,MATCH(Skráningarblað!F60,Einl.kvk!$D$3:$D$1001,0),2),IF(AND(G60="Female",B60="Tvíliðaleikur"),INDEX(Tvíl.kvk!$A$3:$F$1002,MATCH(Skráningarblað!F60,Tvíl.kvk!$D$3:$D$1002,0),2),IF(AND(G60="Female",B60="Tvenndarleikur"),INDEX(Tvennd.kvk!$A$3:$F$1006,MATCH(Skráningarblað!F60,Tvennd.kvk!$D$3:$D$1006,0),2),"")))))),"2. Deild")</f>
        <v/>
      </c>
      <c r="J60" s="13" t="str">
        <f t="shared" si="0"/>
        <v/>
      </c>
      <c r="K60" s="13" t="str">
        <f t="shared" si="1"/>
        <v/>
      </c>
      <c r="L60" s="13">
        <f t="shared" si="2"/>
        <v>0</v>
      </c>
      <c r="M60" s="13" t="str">
        <f t="shared" si="3"/>
        <v xml:space="preserve"> -  </v>
      </c>
      <c r="N60" s="13" t="str">
        <f>IFERROR(IF(AND(G60="Male",B60="Einliðaleikur"),INDEX(Einl.kk!$A$3:$F$1037,MATCH(Skráningarblað!F60,Einl.kk!$D$3:$D$1037,0),6),IF(AND(G60="Male",B60="Tvíliðaleikur"),INDEX(Tvíl.kk!$A$3:$F$1052,MATCH(Skráningarblað!F60,Tvíl.kk!$D$3:$D$1052,0),6),IF(AND(G60="Male",B60="Tvenndarleikur"),INDEX(Tvennd.kk!$A$3:$F$1020,MATCH(Skráningarblað!F60,Tvennd.kk!$D$3:$D$1020,0),6),IF(AND(G60="Female",B60="Einliðaleikur"),INDEX(Einl.kvk!$A$3:$F$1001,MATCH(Skráningarblað!F60,Einl.kvk!$D$3:$D$1001,0),6),IF(AND(G60="Female",B60="Tvíliðaleikur"),INDEX(Tvíl.kvk!$A$3:$F$1002,MATCH(Skráningarblað!F60,Tvíl.kvk!$D$3:$D$1002,0),6),IF(AND(G60="Female",B60="Tvenndarleikur"),INDEX(Tvennd.kvk!$A$3:$F$1006,MATCH(Skráningarblað!F60,Tvennd.kvk!$D$3:$D$1006,0),6),"")))))),0)</f>
        <v/>
      </c>
      <c r="O60" s="13" t="str">
        <f>IFERROR(IF(F60="","",IF(AND(NOT(B60="Einliðaleikur"),D60=""),"Partner Wanted",INDEX(Leikmannaskrá!$A$2:$D$1156,MATCH(D60,Leikmannaskrá!$A$2:$A$1160,0),2))),"")</f>
        <v/>
      </c>
      <c r="P60" s="13" t="str">
        <f>IFERROR(INDEX(Leikmannaskrá!$A$2:$D$1156,MATCH(D60,Leikmannaskrá!$A$2:$A$1160,0),4),"")</f>
        <v/>
      </c>
      <c r="Q60" s="13" t="str">
        <f>IFERROR(IF(AND(P60="Male",B60="Einliðaleikur"),INDEX(Einl.kk!$A$3:$F$1037,MATCH(Skráningarblað!O60,Einl.kk!$D$3:$D$1037,0),2),IF(AND(P60="Male",B60="Tvíliðaleikur"),INDEX(Tvíl.kk!$A$3:$F$1052,MATCH(Skráningarblað!O60,Tvíl.kk!$D$3:$D$1052,0),2),IF(AND(P60="Male",B60="Tvenndarleikur"),INDEX(Tvennd.kk!$A$3:$F$1020,MATCH(Skráningarblað!O60,Tvennd.kk!$D$3:$D$1020,0),2),IF(AND(P60="Female",B60="Einliðaleikur"),INDEX(Einl.kvk!$A$3:$F$1001,MATCH(Skráningarblað!O60,Einl.kvk!$D$3:$D$1001,0),2),IF(AND(P60="Female",B60="Tvíliðaleikur"),INDEX(Tvíl.kvk!$A$3:$F$1002,MATCH(Skráningarblað!O60,Tvíl.kvk!$D$3:$D$1002,0),2),IF(AND(P60="Female",B60="Tvenndarleikur"),INDEX(Tvennd.kvk!$A$3:$F$1006,MATCH(Skráningarblað!O60,Tvennd.kvk!$D$3:$D$1006,0),2),"")))))),"2. Deild")</f>
        <v/>
      </c>
      <c r="R60" s="13" t="str">
        <f t="shared" si="4"/>
        <v/>
      </c>
      <c r="S60" s="13" t="str">
        <f>IFERROR(IF(AND(P60="Male",B60="Einliðaleikur"),INDEX(Einl.kk!$A$3:$F$1037,MATCH(Skráningarblað!O60,Einl.kk!$D$3:$D$1037,0),6),IF(AND(P60="Male",B60="Tvíliðaleikur"),INDEX(Tvíl.kk!$A$3:$F$1052,MATCH(Skráningarblað!O60,Tvíl.kk!$D$3:$D$1052,0),6),IF(AND(P60="Male",B60="Tvenndarleikur"),INDEX(Tvennd.kk!$A$3:$F$1020,MATCH(Skráningarblað!O60,Tvennd.kk!$D$3:$D$1020,0),6),IF(AND(P60="Female",B60="Einliðaleikur"),INDEX(Einl.kvk!$A$3:$F$1001,MATCH(Skráningarblað!O60,Einl.kvk!$D$3:$D$1001,0),6),IF(AND(P60="Female",B60="Tvíliðaleikur"),INDEX(Tvíl.kvk!$A$3:$F$1002,MATCH(Skráningarblað!O60,Tvíl.kvk!$D$3:$D$1002,0),6),IF(AND(P60="Female",B60="Tvenndarleikur"),INDEX(Tvennd.kvk!$A$3:$F$1006,MATCH(Skráningarblað!O60,Tvennd.kvk!$D$3:$D$1006,0),6),"")))))),0)</f>
        <v/>
      </c>
      <c r="T60" s="13" t="str">
        <f>IFERROR(INDEX(Leikmannaskrá!$A$2:$E$597,MATCH(A60,Leikmannaskrá!$A$2:$A$597,0),5),"")</f>
        <v/>
      </c>
      <c r="U60" s="29" t="str">
        <f t="shared" si="5"/>
        <v/>
      </c>
    </row>
    <row r="61" spans="1:21" x14ac:dyDescent="0.35">
      <c r="A61" s="28"/>
      <c r="B61" s="28"/>
      <c r="C61" s="28"/>
      <c r="D61" s="28"/>
      <c r="E61" s="28"/>
      <c r="F61" s="13" t="str">
        <f>IFERROR(INDEX(Leikmannaskrá!$A$2:$D$1156,MATCH(A61,Leikmannaskrá!$A$2:$A$1160,0),2),"")</f>
        <v/>
      </c>
      <c r="G61" s="13" t="str">
        <f>IFERROR(INDEX(Leikmannaskrá!$A$2:$D$1156,MATCH(A61,Leikmannaskrá!$A$2:$A$1160,0),4),"")</f>
        <v/>
      </c>
      <c r="H61" s="13" t="str">
        <f>IFERROR(INDEX(Leikmannaskrá!$A$2:$D$1156,MATCH(A61,Leikmannaskrá!$A$2:$A$1160,0),3),"")</f>
        <v/>
      </c>
      <c r="I61" s="13" t="str">
        <f>IFERROR(IF(AND(G61="Male",B61="Einliðaleikur"),INDEX(Einl.kk!$A$3:$F$1037,MATCH(Skráningarblað!F61,Einl.kk!$D$3:$D$1037,0),2),IF(AND(G61="Male",B61="Tvíliðaleikur"),INDEX(Tvíl.kk!$A$3:$F$1052,MATCH(Skráningarblað!F61,Tvíl.kk!$D$3:$D$1052,0),2),IF(AND(G61="Male",B61="Tvenndarleikur"),INDEX(Tvennd.kk!$A$3:$F$1020,MATCH(Skráningarblað!F61,Tvennd.kk!$D$3:$D$1020,0),2),IF(AND(G61="Female",B61="Einliðaleikur"),INDEX(Einl.kvk!$A$3:$F$1001,MATCH(Skráningarblað!F61,Einl.kvk!$D$3:$D$1001,0),2),IF(AND(G61="Female",B61="Tvíliðaleikur"),INDEX(Tvíl.kvk!$A$3:$F$1002,MATCH(Skráningarblað!F61,Tvíl.kvk!$D$3:$D$1002,0),2),IF(AND(G61="Female",B61="Tvenndarleikur"),INDEX(Tvennd.kvk!$A$3:$F$1006,MATCH(Skráningarblað!F61,Tvennd.kvk!$D$3:$D$1006,0),2),"")))))),"2. Deild")</f>
        <v/>
      </c>
      <c r="J61" s="13" t="str">
        <f t="shared" si="0"/>
        <v/>
      </c>
      <c r="K61" s="13" t="str">
        <f t="shared" si="1"/>
        <v/>
      </c>
      <c r="L61" s="13">
        <f t="shared" si="2"/>
        <v>0</v>
      </c>
      <c r="M61" s="13" t="str">
        <f t="shared" si="3"/>
        <v xml:space="preserve"> -  </v>
      </c>
      <c r="N61" s="13" t="str">
        <f>IFERROR(IF(AND(G61="Male",B61="Einliðaleikur"),INDEX(Einl.kk!$A$3:$F$1037,MATCH(Skráningarblað!F61,Einl.kk!$D$3:$D$1037,0),6),IF(AND(G61="Male",B61="Tvíliðaleikur"),INDEX(Tvíl.kk!$A$3:$F$1052,MATCH(Skráningarblað!F61,Tvíl.kk!$D$3:$D$1052,0),6),IF(AND(G61="Male",B61="Tvenndarleikur"),INDEX(Tvennd.kk!$A$3:$F$1020,MATCH(Skráningarblað!F61,Tvennd.kk!$D$3:$D$1020,0),6),IF(AND(G61="Female",B61="Einliðaleikur"),INDEX(Einl.kvk!$A$3:$F$1001,MATCH(Skráningarblað!F61,Einl.kvk!$D$3:$D$1001,0),6),IF(AND(G61="Female",B61="Tvíliðaleikur"),INDEX(Tvíl.kvk!$A$3:$F$1002,MATCH(Skráningarblað!F61,Tvíl.kvk!$D$3:$D$1002,0),6),IF(AND(G61="Female",B61="Tvenndarleikur"),INDEX(Tvennd.kvk!$A$3:$F$1006,MATCH(Skráningarblað!F61,Tvennd.kvk!$D$3:$D$1006,0),6),"")))))),0)</f>
        <v/>
      </c>
      <c r="O61" s="13" t="str">
        <f>IFERROR(IF(F61="","",IF(AND(NOT(B61="Einliðaleikur"),D61=""),"Partner Wanted",INDEX(Leikmannaskrá!$A$2:$D$1156,MATCH(D61,Leikmannaskrá!$A$2:$A$1160,0),2))),"")</f>
        <v/>
      </c>
      <c r="P61" s="13" t="str">
        <f>IFERROR(INDEX(Leikmannaskrá!$A$2:$D$1156,MATCH(D61,Leikmannaskrá!$A$2:$A$1160,0),4),"")</f>
        <v/>
      </c>
      <c r="Q61" s="13" t="str">
        <f>IFERROR(IF(AND(P61="Male",B61="Einliðaleikur"),INDEX(Einl.kk!$A$3:$F$1037,MATCH(Skráningarblað!O61,Einl.kk!$D$3:$D$1037,0),2),IF(AND(P61="Male",B61="Tvíliðaleikur"),INDEX(Tvíl.kk!$A$3:$F$1052,MATCH(Skráningarblað!O61,Tvíl.kk!$D$3:$D$1052,0),2),IF(AND(P61="Male",B61="Tvenndarleikur"),INDEX(Tvennd.kk!$A$3:$F$1020,MATCH(Skráningarblað!O61,Tvennd.kk!$D$3:$D$1020,0),2),IF(AND(P61="Female",B61="Einliðaleikur"),INDEX(Einl.kvk!$A$3:$F$1001,MATCH(Skráningarblað!O61,Einl.kvk!$D$3:$D$1001,0),2),IF(AND(P61="Female",B61="Tvíliðaleikur"),INDEX(Tvíl.kvk!$A$3:$F$1002,MATCH(Skráningarblað!O61,Tvíl.kvk!$D$3:$D$1002,0),2),IF(AND(P61="Female",B61="Tvenndarleikur"),INDEX(Tvennd.kvk!$A$3:$F$1006,MATCH(Skráningarblað!O61,Tvennd.kvk!$D$3:$D$1006,0),2),"")))))),"2. Deild")</f>
        <v/>
      </c>
      <c r="R61" s="13" t="str">
        <f t="shared" si="4"/>
        <v/>
      </c>
      <c r="S61" s="13" t="str">
        <f>IFERROR(IF(AND(P61="Male",B61="Einliðaleikur"),INDEX(Einl.kk!$A$3:$F$1037,MATCH(Skráningarblað!O61,Einl.kk!$D$3:$D$1037,0),6),IF(AND(P61="Male",B61="Tvíliðaleikur"),INDEX(Tvíl.kk!$A$3:$F$1052,MATCH(Skráningarblað!O61,Tvíl.kk!$D$3:$D$1052,0),6),IF(AND(P61="Male",B61="Tvenndarleikur"),INDEX(Tvennd.kk!$A$3:$F$1020,MATCH(Skráningarblað!O61,Tvennd.kk!$D$3:$D$1020,0),6),IF(AND(P61="Female",B61="Einliðaleikur"),INDEX(Einl.kvk!$A$3:$F$1001,MATCH(Skráningarblað!O61,Einl.kvk!$D$3:$D$1001,0),6),IF(AND(P61="Female",B61="Tvíliðaleikur"),INDEX(Tvíl.kvk!$A$3:$F$1002,MATCH(Skráningarblað!O61,Tvíl.kvk!$D$3:$D$1002,0),6),IF(AND(P61="Female",B61="Tvenndarleikur"),INDEX(Tvennd.kvk!$A$3:$F$1006,MATCH(Skráningarblað!O61,Tvennd.kvk!$D$3:$D$1006,0),6),"")))))),0)</f>
        <v/>
      </c>
      <c r="T61" s="13" t="str">
        <f>IFERROR(INDEX(Leikmannaskrá!$A$2:$E$597,MATCH(A61,Leikmannaskrá!$A$2:$A$597,0),5),"")</f>
        <v/>
      </c>
      <c r="U61" s="29" t="str">
        <f t="shared" si="5"/>
        <v/>
      </c>
    </row>
    <row r="62" spans="1:21" x14ac:dyDescent="0.35">
      <c r="A62" s="28"/>
      <c r="B62" s="28"/>
      <c r="C62" s="28"/>
      <c r="D62" s="28"/>
      <c r="E62" s="28"/>
      <c r="F62" s="13" t="str">
        <f>IFERROR(INDEX(Leikmannaskrá!$A$2:$D$1156,MATCH(A62,Leikmannaskrá!$A$2:$A$1160,0),2),"")</f>
        <v/>
      </c>
      <c r="G62" s="13" t="str">
        <f>IFERROR(INDEX(Leikmannaskrá!$A$2:$D$1156,MATCH(A62,Leikmannaskrá!$A$2:$A$1160,0),4),"")</f>
        <v/>
      </c>
      <c r="H62" s="13" t="str">
        <f>IFERROR(INDEX(Leikmannaskrá!$A$2:$D$1156,MATCH(A62,Leikmannaskrá!$A$2:$A$1160,0),3),"")</f>
        <v/>
      </c>
      <c r="I62" s="13" t="str">
        <f>IFERROR(IF(AND(G62="Male",B62="Einliðaleikur"),INDEX(Einl.kk!$A$3:$F$1037,MATCH(Skráningarblað!F62,Einl.kk!$D$3:$D$1037,0),2),IF(AND(G62="Male",B62="Tvíliðaleikur"),INDEX(Tvíl.kk!$A$3:$F$1052,MATCH(Skráningarblað!F62,Tvíl.kk!$D$3:$D$1052,0),2),IF(AND(G62="Male",B62="Tvenndarleikur"),INDEX(Tvennd.kk!$A$3:$F$1020,MATCH(Skráningarblað!F62,Tvennd.kk!$D$3:$D$1020,0),2),IF(AND(G62="Female",B62="Einliðaleikur"),INDEX(Einl.kvk!$A$3:$F$1001,MATCH(Skráningarblað!F62,Einl.kvk!$D$3:$D$1001,0),2),IF(AND(G62="Female",B62="Tvíliðaleikur"),INDEX(Tvíl.kvk!$A$3:$F$1002,MATCH(Skráningarblað!F62,Tvíl.kvk!$D$3:$D$1002,0),2),IF(AND(G62="Female",B62="Tvenndarleikur"),INDEX(Tvennd.kvk!$A$3:$F$1006,MATCH(Skráningarblað!F62,Tvennd.kvk!$D$3:$D$1006,0),2),"")))))),"2. Deild")</f>
        <v/>
      </c>
      <c r="J62" s="13" t="str">
        <f t="shared" si="0"/>
        <v/>
      </c>
      <c r="K62" s="13" t="str">
        <f t="shared" si="1"/>
        <v/>
      </c>
      <c r="L62" s="13">
        <f t="shared" si="2"/>
        <v>0</v>
      </c>
      <c r="M62" s="13" t="str">
        <f t="shared" si="3"/>
        <v xml:space="preserve"> -  </v>
      </c>
      <c r="N62" s="13" t="str">
        <f>IFERROR(IF(AND(G62="Male",B62="Einliðaleikur"),INDEX(Einl.kk!$A$3:$F$1037,MATCH(Skráningarblað!F62,Einl.kk!$D$3:$D$1037,0),6),IF(AND(G62="Male",B62="Tvíliðaleikur"),INDEX(Tvíl.kk!$A$3:$F$1052,MATCH(Skráningarblað!F62,Tvíl.kk!$D$3:$D$1052,0),6),IF(AND(G62="Male",B62="Tvenndarleikur"),INDEX(Tvennd.kk!$A$3:$F$1020,MATCH(Skráningarblað!F62,Tvennd.kk!$D$3:$D$1020,0),6),IF(AND(G62="Female",B62="Einliðaleikur"),INDEX(Einl.kvk!$A$3:$F$1001,MATCH(Skráningarblað!F62,Einl.kvk!$D$3:$D$1001,0),6),IF(AND(G62="Female",B62="Tvíliðaleikur"),INDEX(Tvíl.kvk!$A$3:$F$1002,MATCH(Skráningarblað!F62,Tvíl.kvk!$D$3:$D$1002,0),6),IF(AND(G62="Female",B62="Tvenndarleikur"),INDEX(Tvennd.kvk!$A$3:$F$1006,MATCH(Skráningarblað!F62,Tvennd.kvk!$D$3:$D$1006,0),6),"")))))),0)</f>
        <v/>
      </c>
      <c r="O62" s="13" t="str">
        <f>IFERROR(IF(F62="","",IF(AND(NOT(B62="Einliðaleikur"),D62=""),"Partner Wanted",INDEX(Leikmannaskrá!$A$2:$D$1156,MATCH(D62,Leikmannaskrá!$A$2:$A$1160,0),2))),"")</f>
        <v/>
      </c>
      <c r="P62" s="13" t="str">
        <f>IFERROR(INDEX(Leikmannaskrá!$A$2:$D$1156,MATCH(D62,Leikmannaskrá!$A$2:$A$1160,0),4),"")</f>
        <v/>
      </c>
      <c r="Q62" s="13" t="str">
        <f>IFERROR(IF(AND(P62="Male",B62="Einliðaleikur"),INDEX(Einl.kk!$A$3:$F$1037,MATCH(Skráningarblað!O62,Einl.kk!$D$3:$D$1037,0),2),IF(AND(P62="Male",B62="Tvíliðaleikur"),INDEX(Tvíl.kk!$A$3:$F$1052,MATCH(Skráningarblað!O62,Tvíl.kk!$D$3:$D$1052,0),2),IF(AND(P62="Male",B62="Tvenndarleikur"),INDEX(Tvennd.kk!$A$3:$F$1020,MATCH(Skráningarblað!O62,Tvennd.kk!$D$3:$D$1020,0),2),IF(AND(P62="Female",B62="Einliðaleikur"),INDEX(Einl.kvk!$A$3:$F$1001,MATCH(Skráningarblað!O62,Einl.kvk!$D$3:$D$1001,0),2),IF(AND(P62="Female",B62="Tvíliðaleikur"),INDEX(Tvíl.kvk!$A$3:$F$1002,MATCH(Skráningarblað!O62,Tvíl.kvk!$D$3:$D$1002,0),2),IF(AND(P62="Female",B62="Tvenndarleikur"),INDEX(Tvennd.kvk!$A$3:$F$1006,MATCH(Skráningarblað!O62,Tvennd.kvk!$D$3:$D$1006,0),2),"")))))),"2. Deild")</f>
        <v/>
      </c>
      <c r="R62" s="13" t="str">
        <f t="shared" si="4"/>
        <v/>
      </c>
      <c r="S62" s="13" t="str">
        <f>IFERROR(IF(AND(P62="Male",B62="Einliðaleikur"),INDEX(Einl.kk!$A$3:$F$1037,MATCH(Skráningarblað!O62,Einl.kk!$D$3:$D$1037,0),6),IF(AND(P62="Male",B62="Tvíliðaleikur"),INDEX(Tvíl.kk!$A$3:$F$1052,MATCH(Skráningarblað!O62,Tvíl.kk!$D$3:$D$1052,0),6),IF(AND(P62="Male",B62="Tvenndarleikur"),INDEX(Tvennd.kk!$A$3:$F$1020,MATCH(Skráningarblað!O62,Tvennd.kk!$D$3:$D$1020,0),6),IF(AND(P62="Female",B62="Einliðaleikur"),INDEX(Einl.kvk!$A$3:$F$1001,MATCH(Skráningarblað!O62,Einl.kvk!$D$3:$D$1001,0),6),IF(AND(P62="Female",B62="Tvíliðaleikur"),INDEX(Tvíl.kvk!$A$3:$F$1002,MATCH(Skráningarblað!O62,Tvíl.kvk!$D$3:$D$1002,0),6),IF(AND(P62="Female",B62="Tvenndarleikur"),INDEX(Tvennd.kvk!$A$3:$F$1006,MATCH(Skráningarblað!O62,Tvennd.kvk!$D$3:$D$1006,0),6),"")))))),0)</f>
        <v/>
      </c>
      <c r="T62" s="13" t="str">
        <f>IFERROR(INDEX(Leikmannaskrá!$A$2:$E$597,MATCH(A62,Leikmannaskrá!$A$2:$A$597,0),5),"")</f>
        <v/>
      </c>
      <c r="U62" s="29" t="str">
        <f t="shared" si="5"/>
        <v/>
      </c>
    </row>
    <row r="63" spans="1:21" x14ac:dyDescent="0.35">
      <c r="A63" s="28"/>
      <c r="B63" s="28"/>
      <c r="C63" s="28"/>
      <c r="D63" s="28"/>
      <c r="E63" s="28"/>
      <c r="F63" s="13" t="str">
        <f>IFERROR(INDEX(Leikmannaskrá!$A$2:$D$1156,MATCH(A63,Leikmannaskrá!$A$2:$A$1160,0),2),"")</f>
        <v/>
      </c>
      <c r="G63" s="13" t="str">
        <f>IFERROR(INDEX(Leikmannaskrá!$A$2:$D$1156,MATCH(A63,Leikmannaskrá!$A$2:$A$1160,0),4),"")</f>
        <v/>
      </c>
      <c r="H63" s="13" t="str">
        <f>IFERROR(INDEX(Leikmannaskrá!$A$2:$D$1156,MATCH(A63,Leikmannaskrá!$A$2:$A$1160,0),3),"")</f>
        <v/>
      </c>
      <c r="I63" s="13" t="str">
        <f>IFERROR(IF(AND(G63="Male",B63="Einliðaleikur"),INDEX(Einl.kk!$A$3:$F$1037,MATCH(Skráningarblað!F63,Einl.kk!$D$3:$D$1037,0),2),IF(AND(G63="Male",B63="Tvíliðaleikur"),INDEX(Tvíl.kk!$A$3:$F$1052,MATCH(Skráningarblað!F63,Tvíl.kk!$D$3:$D$1052,0),2),IF(AND(G63="Male",B63="Tvenndarleikur"),INDEX(Tvennd.kk!$A$3:$F$1020,MATCH(Skráningarblað!F63,Tvennd.kk!$D$3:$D$1020,0),2),IF(AND(G63="Female",B63="Einliðaleikur"),INDEX(Einl.kvk!$A$3:$F$1001,MATCH(Skráningarblað!F63,Einl.kvk!$D$3:$D$1001,0),2),IF(AND(G63="Female",B63="Tvíliðaleikur"),INDEX(Tvíl.kvk!$A$3:$F$1002,MATCH(Skráningarblað!F63,Tvíl.kvk!$D$3:$D$1002,0),2),IF(AND(G63="Female",B63="Tvenndarleikur"),INDEX(Tvennd.kvk!$A$3:$F$1006,MATCH(Skráningarblað!F63,Tvennd.kvk!$D$3:$D$1006,0),2),"")))))),"2. Deild")</f>
        <v/>
      </c>
      <c r="J63" s="13" t="str">
        <f t="shared" si="0"/>
        <v/>
      </c>
      <c r="K63" s="13" t="str">
        <f t="shared" si="1"/>
        <v/>
      </c>
      <c r="L63" s="13">
        <f t="shared" si="2"/>
        <v>0</v>
      </c>
      <c r="M63" s="13" t="str">
        <f t="shared" si="3"/>
        <v xml:space="preserve"> -  </v>
      </c>
      <c r="N63" s="13" t="str">
        <f>IFERROR(IF(AND(G63="Male",B63="Einliðaleikur"),INDEX(Einl.kk!$A$3:$F$1037,MATCH(Skráningarblað!F63,Einl.kk!$D$3:$D$1037,0),6),IF(AND(G63="Male",B63="Tvíliðaleikur"),INDEX(Tvíl.kk!$A$3:$F$1052,MATCH(Skráningarblað!F63,Tvíl.kk!$D$3:$D$1052,0),6),IF(AND(G63="Male",B63="Tvenndarleikur"),INDEX(Tvennd.kk!$A$3:$F$1020,MATCH(Skráningarblað!F63,Tvennd.kk!$D$3:$D$1020,0),6),IF(AND(G63="Female",B63="Einliðaleikur"),INDEX(Einl.kvk!$A$3:$F$1001,MATCH(Skráningarblað!F63,Einl.kvk!$D$3:$D$1001,0),6),IF(AND(G63="Female",B63="Tvíliðaleikur"),INDEX(Tvíl.kvk!$A$3:$F$1002,MATCH(Skráningarblað!F63,Tvíl.kvk!$D$3:$D$1002,0),6),IF(AND(G63="Female",B63="Tvenndarleikur"),INDEX(Tvennd.kvk!$A$3:$F$1006,MATCH(Skráningarblað!F63,Tvennd.kvk!$D$3:$D$1006,0),6),"")))))),0)</f>
        <v/>
      </c>
      <c r="O63" s="13" t="str">
        <f>IFERROR(IF(F63="","",IF(AND(NOT(B63="Einliðaleikur"),D63=""),"Partner Wanted",INDEX(Leikmannaskrá!$A$2:$D$1156,MATCH(D63,Leikmannaskrá!$A$2:$A$1160,0),2))),"")</f>
        <v/>
      </c>
      <c r="P63" s="13" t="str">
        <f>IFERROR(INDEX(Leikmannaskrá!$A$2:$D$1156,MATCH(D63,Leikmannaskrá!$A$2:$A$1160,0),4),"")</f>
        <v/>
      </c>
      <c r="Q63" s="13" t="str">
        <f>IFERROR(IF(AND(P63="Male",B63="Einliðaleikur"),INDEX(Einl.kk!$A$3:$F$1037,MATCH(Skráningarblað!O63,Einl.kk!$D$3:$D$1037,0),2),IF(AND(P63="Male",B63="Tvíliðaleikur"),INDEX(Tvíl.kk!$A$3:$F$1052,MATCH(Skráningarblað!O63,Tvíl.kk!$D$3:$D$1052,0),2),IF(AND(P63="Male",B63="Tvenndarleikur"),INDEX(Tvennd.kk!$A$3:$F$1020,MATCH(Skráningarblað!O63,Tvennd.kk!$D$3:$D$1020,0),2),IF(AND(P63="Female",B63="Einliðaleikur"),INDEX(Einl.kvk!$A$3:$F$1001,MATCH(Skráningarblað!O63,Einl.kvk!$D$3:$D$1001,0),2),IF(AND(P63="Female",B63="Tvíliðaleikur"),INDEX(Tvíl.kvk!$A$3:$F$1002,MATCH(Skráningarblað!O63,Tvíl.kvk!$D$3:$D$1002,0),2),IF(AND(P63="Female",B63="Tvenndarleikur"),INDEX(Tvennd.kvk!$A$3:$F$1006,MATCH(Skráningarblað!O63,Tvennd.kvk!$D$3:$D$1006,0),2),"")))))),"2. Deild")</f>
        <v/>
      </c>
      <c r="R63" s="13" t="str">
        <f t="shared" si="4"/>
        <v/>
      </c>
      <c r="S63" s="13" t="str">
        <f>IFERROR(IF(AND(P63="Male",B63="Einliðaleikur"),INDEX(Einl.kk!$A$3:$F$1037,MATCH(Skráningarblað!O63,Einl.kk!$D$3:$D$1037,0),6),IF(AND(P63="Male",B63="Tvíliðaleikur"),INDEX(Tvíl.kk!$A$3:$F$1052,MATCH(Skráningarblað!O63,Tvíl.kk!$D$3:$D$1052,0),6),IF(AND(P63="Male",B63="Tvenndarleikur"),INDEX(Tvennd.kk!$A$3:$F$1020,MATCH(Skráningarblað!O63,Tvennd.kk!$D$3:$D$1020,0),6),IF(AND(P63="Female",B63="Einliðaleikur"),INDEX(Einl.kvk!$A$3:$F$1001,MATCH(Skráningarblað!O63,Einl.kvk!$D$3:$D$1001,0),6),IF(AND(P63="Female",B63="Tvíliðaleikur"),INDEX(Tvíl.kvk!$A$3:$F$1002,MATCH(Skráningarblað!O63,Tvíl.kvk!$D$3:$D$1002,0),6),IF(AND(P63="Female",B63="Tvenndarleikur"),INDEX(Tvennd.kvk!$A$3:$F$1006,MATCH(Skráningarblað!O63,Tvennd.kvk!$D$3:$D$1006,0),6),"")))))),0)</f>
        <v/>
      </c>
      <c r="T63" s="13" t="str">
        <f>IFERROR(INDEX(Leikmannaskrá!$A$2:$E$597,MATCH(A63,Leikmannaskrá!$A$2:$A$597,0),5),"")</f>
        <v/>
      </c>
      <c r="U63" s="29" t="str">
        <f t="shared" si="5"/>
        <v/>
      </c>
    </row>
    <row r="64" spans="1:21" x14ac:dyDescent="0.35">
      <c r="A64" s="28"/>
      <c r="B64" s="28"/>
      <c r="C64" s="28"/>
      <c r="D64" s="28"/>
      <c r="E64" s="28"/>
      <c r="F64" s="13" t="str">
        <f>IFERROR(INDEX(Leikmannaskrá!$A$2:$D$1156,MATCH(A64,Leikmannaskrá!$A$2:$A$1160,0),2),"")</f>
        <v/>
      </c>
      <c r="G64" s="13" t="str">
        <f>IFERROR(INDEX(Leikmannaskrá!$A$2:$D$1156,MATCH(A64,Leikmannaskrá!$A$2:$A$1160,0),4),"")</f>
        <v/>
      </c>
      <c r="H64" s="13" t="str">
        <f>IFERROR(INDEX(Leikmannaskrá!$A$2:$D$1156,MATCH(A64,Leikmannaskrá!$A$2:$A$1160,0),3),"")</f>
        <v/>
      </c>
      <c r="I64" s="13" t="str">
        <f>IFERROR(IF(AND(G64="Male",B64="Einliðaleikur"),INDEX(Einl.kk!$A$3:$F$1037,MATCH(Skráningarblað!F64,Einl.kk!$D$3:$D$1037,0),2),IF(AND(G64="Male",B64="Tvíliðaleikur"),INDEX(Tvíl.kk!$A$3:$F$1052,MATCH(Skráningarblað!F64,Tvíl.kk!$D$3:$D$1052,0),2),IF(AND(G64="Male",B64="Tvenndarleikur"),INDEX(Tvennd.kk!$A$3:$F$1020,MATCH(Skráningarblað!F64,Tvennd.kk!$D$3:$D$1020,0),2),IF(AND(G64="Female",B64="Einliðaleikur"),INDEX(Einl.kvk!$A$3:$F$1001,MATCH(Skráningarblað!F64,Einl.kvk!$D$3:$D$1001,0),2),IF(AND(G64="Female",B64="Tvíliðaleikur"),INDEX(Tvíl.kvk!$A$3:$F$1002,MATCH(Skráningarblað!F64,Tvíl.kvk!$D$3:$D$1002,0),2),IF(AND(G64="Female",B64="Tvenndarleikur"),INDEX(Tvennd.kvk!$A$3:$F$1006,MATCH(Skráningarblað!F64,Tvennd.kvk!$D$3:$D$1006,0),2),"")))))),"2. Deild")</f>
        <v/>
      </c>
      <c r="J64" s="13" t="str">
        <f t="shared" si="0"/>
        <v/>
      </c>
      <c r="K64" s="13" t="str">
        <f t="shared" si="1"/>
        <v/>
      </c>
      <c r="L64" s="13">
        <f t="shared" si="2"/>
        <v>0</v>
      </c>
      <c r="M64" s="13" t="str">
        <f t="shared" si="3"/>
        <v xml:space="preserve"> -  </v>
      </c>
      <c r="N64" s="13" t="str">
        <f>IFERROR(IF(AND(G64="Male",B64="Einliðaleikur"),INDEX(Einl.kk!$A$3:$F$1037,MATCH(Skráningarblað!F64,Einl.kk!$D$3:$D$1037,0),6),IF(AND(G64="Male",B64="Tvíliðaleikur"),INDEX(Tvíl.kk!$A$3:$F$1052,MATCH(Skráningarblað!F64,Tvíl.kk!$D$3:$D$1052,0),6),IF(AND(G64="Male",B64="Tvenndarleikur"),INDEX(Tvennd.kk!$A$3:$F$1020,MATCH(Skráningarblað!F64,Tvennd.kk!$D$3:$D$1020,0),6),IF(AND(G64="Female",B64="Einliðaleikur"),INDEX(Einl.kvk!$A$3:$F$1001,MATCH(Skráningarblað!F64,Einl.kvk!$D$3:$D$1001,0),6),IF(AND(G64="Female",B64="Tvíliðaleikur"),INDEX(Tvíl.kvk!$A$3:$F$1002,MATCH(Skráningarblað!F64,Tvíl.kvk!$D$3:$D$1002,0),6),IF(AND(G64="Female",B64="Tvenndarleikur"),INDEX(Tvennd.kvk!$A$3:$F$1006,MATCH(Skráningarblað!F64,Tvennd.kvk!$D$3:$D$1006,0),6),"")))))),0)</f>
        <v/>
      </c>
      <c r="O64" s="13" t="str">
        <f>IFERROR(IF(F64="","",IF(AND(NOT(B64="Einliðaleikur"),D64=""),"Partner Wanted",INDEX(Leikmannaskrá!$A$2:$D$1156,MATCH(D64,Leikmannaskrá!$A$2:$A$1160,0),2))),"")</f>
        <v/>
      </c>
      <c r="P64" s="13" t="str">
        <f>IFERROR(INDEX(Leikmannaskrá!$A$2:$D$1156,MATCH(D64,Leikmannaskrá!$A$2:$A$1160,0),4),"")</f>
        <v/>
      </c>
      <c r="Q64" s="13" t="str">
        <f>IFERROR(IF(AND(P64="Male",B64="Einliðaleikur"),INDEX(Einl.kk!$A$3:$F$1037,MATCH(Skráningarblað!O64,Einl.kk!$D$3:$D$1037,0),2),IF(AND(P64="Male",B64="Tvíliðaleikur"),INDEX(Tvíl.kk!$A$3:$F$1052,MATCH(Skráningarblað!O64,Tvíl.kk!$D$3:$D$1052,0),2),IF(AND(P64="Male",B64="Tvenndarleikur"),INDEX(Tvennd.kk!$A$3:$F$1020,MATCH(Skráningarblað!O64,Tvennd.kk!$D$3:$D$1020,0),2),IF(AND(P64="Female",B64="Einliðaleikur"),INDEX(Einl.kvk!$A$3:$F$1001,MATCH(Skráningarblað!O64,Einl.kvk!$D$3:$D$1001,0),2),IF(AND(P64="Female",B64="Tvíliðaleikur"),INDEX(Tvíl.kvk!$A$3:$F$1002,MATCH(Skráningarblað!O64,Tvíl.kvk!$D$3:$D$1002,0),2),IF(AND(P64="Female",B64="Tvenndarleikur"),INDEX(Tvennd.kvk!$A$3:$F$1006,MATCH(Skráningarblað!O64,Tvennd.kvk!$D$3:$D$1006,0),2),"")))))),"2. Deild")</f>
        <v/>
      </c>
      <c r="R64" s="13" t="str">
        <f t="shared" si="4"/>
        <v/>
      </c>
      <c r="S64" s="13" t="str">
        <f>IFERROR(IF(AND(P64="Male",B64="Einliðaleikur"),INDEX(Einl.kk!$A$3:$F$1037,MATCH(Skráningarblað!O64,Einl.kk!$D$3:$D$1037,0),6),IF(AND(P64="Male",B64="Tvíliðaleikur"),INDEX(Tvíl.kk!$A$3:$F$1052,MATCH(Skráningarblað!O64,Tvíl.kk!$D$3:$D$1052,0),6),IF(AND(P64="Male",B64="Tvenndarleikur"),INDEX(Tvennd.kk!$A$3:$F$1020,MATCH(Skráningarblað!O64,Tvennd.kk!$D$3:$D$1020,0),6),IF(AND(P64="Female",B64="Einliðaleikur"),INDEX(Einl.kvk!$A$3:$F$1001,MATCH(Skráningarblað!O64,Einl.kvk!$D$3:$D$1001,0),6),IF(AND(P64="Female",B64="Tvíliðaleikur"),INDEX(Tvíl.kvk!$A$3:$F$1002,MATCH(Skráningarblað!O64,Tvíl.kvk!$D$3:$D$1002,0),6),IF(AND(P64="Female",B64="Tvenndarleikur"),INDEX(Tvennd.kvk!$A$3:$F$1006,MATCH(Skráningarblað!O64,Tvennd.kvk!$D$3:$D$1006,0),6),"")))))),0)</f>
        <v/>
      </c>
      <c r="T64" s="13" t="str">
        <f>IFERROR(INDEX(Leikmannaskrá!$A$2:$E$597,MATCH(A64,Leikmannaskrá!$A$2:$A$597,0),5),"")</f>
        <v/>
      </c>
      <c r="U64" s="29" t="str">
        <f t="shared" si="5"/>
        <v/>
      </c>
    </row>
    <row r="65" spans="1:21" x14ac:dyDescent="0.35">
      <c r="A65" s="28"/>
      <c r="B65" s="28"/>
      <c r="C65" s="28"/>
      <c r="D65" s="28"/>
      <c r="E65" s="28"/>
      <c r="F65" s="13" t="str">
        <f>IFERROR(INDEX(Leikmannaskrá!$A$2:$D$1156,MATCH(A65,Leikmannaskrá!$A$2:$A$1160,0),2),"")</f>
        <v/>
      </c>
      <c r="G65" s="13" t="str">
        <f>IFERROR(INDEX(Leikmannaskrá!$A$2:$D$1156,MATCH(A65,Leikmannaskrá!$A$2:$A$1160,0),4),"")</f>
        <v/>
      </c>
      <c r="H65" s="13" t="str">
        <f>IFERROR(INDEX(Leikmannaskrá!$A$2:$D$1156,MATCH(A65,Leikmannaskrá!$A$2:$A$1160,0),3),"")</f>
        <v/>
      </c>
      <c r="I65" s="13" t="str">
        <f>IFERROR(IF(AND(G65="Male",B65="Einliðaleikur"),INDEX(Einl.kk!$A$3:$F$1037,MATCH(Skráningarblað!F65,Einl.kk!$D$3:$D$1037,0),2),IF(AND(G65="Male",B65="Tvíliðaleikur"),INDEX(Tvíl.kk!$A$3:$F$1052,MATCH(Skráningarblað!F65,Tvíl.kk!$D$3:$D$1052,0),2),IF(AND(G65="Male",B65="Tvenndarleikur"),INDEX(Tvennd.kk!$A$3:$F$1020,MATCH(Skráningarblað!F65,Tvennd.kk!$D$3:$D$1020,0),2),IF(AND(G65="Female",B65="Einliðaleikur"),INDEX(Einl.kvk!$A$3:$F$1001,MATCH(Skráningarblað!F65,Einl.kvk!$D$3:$D$1001,0),2),IF(AND(G65="Female",B65="Tvíliðaleikur"),INDEX(Tvíl.kvk!$A$3:$F$1002,MATCH(Skráningarblað!F65,Tvíl.kvk!$D$3:$D$1002,0),2),IF(AND(G65="Female",B65="Tvenndarleikur"),INDEX(Tvennd.kvk!$A$3:$F$1006,MATCH(Skráningarblað!F65,Tvennd.kvk!$D$3:$D$1006,0),2),"")))))),"2. Deild")</f>
        <v/>
      </c>
      <c r="J65" s="13" t="str">
        <f t="shared" si="0"/>
        <v/>
      </c>
      <c r="K65" s="13" t="str">
        <f t="shared" si="1"/>
        <v/>
      </c>
      <c r="L65" s="13">
        <f t="shared" si="2"/>
        <v>0</v>
      </c>
      <c r="M65" s="13" t="str">
        <f t="shared" si="3"/>
        <v xml:space="preserve"> -  </v>
      </c>
      <c r="N65" s="13" t="str">
        <f>IFERROR(IF(AND(G65="Male",B65="Einliðaleikur"),INDEX(Einl.kk!$A$3:$F$1037,MATCH(Skráningarblað!F65,Einl.kk!$D$3:$D$1037,0),6),IF(AND(G65="Male",B65="Tvíliðaleikur"),INDEX(Tvíl.kk!$A$3:$F$1052,MATCH(Skráningarblað!F65,Tvíl.kk!$D$3:$D$1052,0),6),IF(AND(G65="Male",B65="Tvenndarleikur"),INDEX(Tvennd.kk!$A$3:$F$1020,MATCH(Skráningarblað!F65,Tvennd.kk!$D$3:$D$1020,0),6),IF(AND(G65="Female",B65="Einliðaleikur"),INDEX(Einl.kvk!$A$3:$F$1001,MATCH(Skráningarblað!F65,Einl.kvk!$D$3:$D$1001,0),6),IF(AND(G65="Female",B65="Tvíliðaleikur"),INDEX(Tvíl.kvk!$A$3:$F$1002,MATCH(Skráningarblað!F65,Tvíl.kvk!$D$3:$D$1002,0),6),IF(AND(G65="Female",B65="Tvenndarleikur"),INDEX(Tvennd.kvk!$A$3:$F$1006,MATCH(Skráningarblað!F65,Tvennd.kvk!$D$3:$D$1006,0),6),"")))))),0)</f>
        <v/>
      </c>
      <c r="O65" s="13" t="str">
        <f>IFERROR(IF(F65="","",IF(AND(NOT(B65="Einliðaleikur"),D65=""),"Partner Wanted",INDEX(Leikmannaskrá!$A$2:$D$1156,MATCH(D65,Leikmannaskrá!$A$2:$A$1160,0),2))),"")</f>
        <v/>
      </c>
      <c r="P65" s="13" t="str">
        <f>IFERROR(INDEX(Leikmannaskrá!$A$2:$D$1156,MATCH(D65,Leikmannaskrá!$A$2:$A$1160,0),4),"")</f>
        <v/>
      </c>
      <c r="Q65" s="13" t="str">
        <f>IFERROR(IF(AND(P65="Male",B65="Einliðaleikur"),INDEX(Einl.kk!$A$3:$F$1037,MATCH(Skráningarblað!O65,Einl.kk!$D$3:$D$1037,0),2),IF(AND(P65="Male",B65="Tvíliðaleikur"),INDEX(Tvíl.kk!$A$3:$F$1052,MATCH(Skráningarblað!O65,Tvíl.kk!$D$3:$D$1052,0),2),IF(AND(P65="Male",B65="Tvenndarleikur"),INDEX(Tvennd.kk!$A$3:$F$1020,MATCH(Skráningarblað!O65,Tvennd.kk!$D$3:$D$1020,0),2),IF(AND(P65="Female",B65="Einliðaleikur"),INDEX(Einl.kvk!$A$3:$F$1001,MATCH(Skráningarblað!O65,Einl.kvk!$D$3:$D$1001,0),2),IF(AND(P65="Female",B65="Tvíliðaleikur"),INDEX(Tvíl.kvk!$A$3:$F$1002,MATCH(Skráningarblað!O65,Tvíl.kvk!$D$3:$D$1002,0),2),IF(AND(P65="Female",B65="Tvenndarleikur"),INDEX(Tvennd.kvk!$A$3:$F$1006,MATCH(Skráningarblað!O65,Tvennd.kvk!$D$3:$D$1006,0),2),"")))))),"2. Deild")</f>
        <v/>
      </c>
      <c r="R65" s="13" t="str">
        <f t="shared" si="4"/>
        <v/>
      </c>
      <c r="S65" s="13" t="str">
        <f>IFERROR(IF(AND(P65="Male",B65="Einliðaleikur"),INDEX(Einl.kk!$A$3:$F$1037,MATCH(Skráningarblað!O65,Einl.kk!$D$3:$D$1037,0),6),IF(AND(P65="Male",B65="Tvíliðaleikur"),INDEX(Tvíl.kk!$A$3:$F$1052,MATCH(Skráningarblað!O65,Tvíl.kk!$D$3:$D$1052,0),6),IF(AND(P65="Male",B65="Tvenndarleikur"),INDEX(Tvennd.kk!$A$3:$F$1020,MATCH(Skráningarblað!O65,Tvennd.kk!$D$3:$D$1020,0),6),IF(AND(P65="Female",B65="Einliðaleikur"),INDEX(Einl.kvk!$A$3:$F$1001,MATCH(Skráningarblað!O65,Einl.kvk!$D$3:$D$1001,0),6),IF(AND(P65="Female",B65="Tvíliðaleikur"),INDEX(Tvíl.kvk!$A$3:$F$1002,MATCH(Skráningarblað!O65,Tvíl.kvk!$D$3:$D$1002,0),6),IF(AND(P65="Female",B65="Tvenndarleikur"),INDEX(Tvennd.kvk!$A$3:$F$1006,MATCH(Skráningarblað!O65,Tvennd.kvk!$D$3:$D$1006,0),6),"")))))),0)</f>
        <v/>
      </c>
      <c r="T65" s="13" t="str">
        <f>IFERROR(INDEX(Leikmannaskrá!$A$2:$E$597,MATCH(A65,Leikmannaskrá!$A$2:$A$597,0),5),"")</f>
        <v/>
      </c>
      <c r="U65" s="29" t="str">
        <f t="shared" si="5"/>
        <v/>
      </c>
    </row>
    <row r="66" spans="1:21" x14ac:dyDescent="0.35">
      <c r="A66" s="28"/>
      <c r="B66" s="28"/>
      <c r="C66" s="28"/>
      <c r="D66" s="28"/>
      <c r="E66" s="28"/>
      <c r="F66" s="13" t="str">
        <f>IFERROR(INDEX(Leikmannaskrá!$A$2:$D$1156,MATCH(A66,Leikmannaskrá!$A$2:$A$1160,0),2),"")</f>
        <v/>
      </c>
      <c r="G66" s="13" t="str">
        <f>IFERROR(INDEX(Leikmannaskrá!$A$2:$D$1156,MATCH(A66,Leikmannaskrá!$A$2:$A$1160,0),4),"")</f>
        <v/>
      </c>
      <c r="H66" s="13" t="str">
        <f>IFERROR(INDEX(Leikmannaskrá!$A$2:$D$1156,MATCH(A66,Leikmannaskrá!$A$2:$A$1160,0),3),"")</f>
        <v/>
      </c>
      <c r="I66" s="13" t="str">
        <f>IFERROR(IF(AND(G66="Male",B66="Einliðaleikur"),INDEX(Einl.kk!$A$3:$F$1037,MATCH(Skráningarblað!F66,Einl.kk!$D$3:$D$1037,0),2),IF(AND(G66="Male",B66="Tvíliðaleikur"),INDEX(Tvíl.kk!$A$3:$F$1052,MATCH(Skráningarblað!F66,Tvíl.kk!$D$3:$D$1052,0),2),IF(AND(G66="Male",B66="Tvenndarleikur"),INDEX(Tvennd.kk!$A$3:$F$1020,MATCH(Skráningarblað!F66,Tvennd.kk!$D$3:$D$1020,0),2),IF(AND(G66="Female",B66="Einliðaleikur"),INDEX(Einl.kvk!$A$3:$F$1001,MATCH(Skráningarblað!F66,Einl.kvk!$D$3:$D$1001,0),2),IF(AND(G66="Female",B66="Tvíliðaleikur"),INDEX(Tvíl.kvk!$A$3:$F$1002,MATCH(Skráningarblað!F66,Tvíl.kvk!$D$3:$D$1002,0),2),IF(AND(G66="Female",B66="Tvenndarleikur"),INDEX(Tvennd.kvk!$A$3:$F$1006,MATCH(Skráningarblað!F66,Tvennd.kvk!$D$3:$D$1006,0),2),"")))))),"2. Deild")</f>
        <v/>
      </c>
      <c r="J66" s="13" t="str">
        <f t="shared" ref="J66:J129" si="6">IF(I66="2. Deild",3,IF(I66="1. Deild",2,IF(I66="Úrvalsdeild",1,"")))</f>
        <v/>
      </c>
      <c r="K66" s="13" t="str">
        <f t="shared" ref="K66:K129" si="7">IFERROR(IF(L66=1,"Úrvalsdeild",IF(L66=2,"1. Deild",IF(L66=3,"2. Deild",""))),"")</f>
        <v/>
      </c>
      <c r="L66" s="13">
        <f t="shared" ref="L66:L129" si="8">IF(R66=0,IF(C66="Já",MAX(J66-1,1),J66),MIN(R66,IF(C66="Já",MAX(J66-1,1),J66)))</f>
        <v>0</v>
      </c>
      <c r="M66" s="13" t="str">
        <f t="shared" ref="M66:M129" si="9">IF(B66="Tvenndarleikur",K66&amp;" - "&amp;B66,K66&amp;" - "&amp;B66&amp;" "&amp;IF(G66="Male","Karla",IF(G66="Female","Kvenna","")))</f>
        <v xml:space="preserve"> -  </v>
      </c>
      <c r="N66" s="13" t="str">
        <f>IFERROR(IF(AND(G66="Male",B66="Einliðaleikur"),INDEX(Einl.kk!$A$3:$F$1037,MATCH(Skráningarblað!F66,Einl.kk!$D$3:$D$1037,0),6),IF(AND(G66="Male",B66="Tvíliðaleikur"),INDEX(Tvíl.kk!$A$3:$F$1052,MATCH(Skráningarblað!F66,Tvíl.kk!$D$3:$D$1052,0),6),IF(AND(G66="Male",B66="Tvenndarleikur"),INDEX(Tvennd.kk!$A$3:$F$1020,MATCH(Skráningarblað!F66,Tvennd.kk!$D$3:$D$1020,0),6),IF(AND(G66="Female",B66="Einliðaleikur"),INDEX(Einl.kvk!$A$3:$F$1001,MATCH(Skráningarblað!F66,Einl.kvk!$D$3:$D$1001,0),6),IF(AND(G66="Female",B66="Tvíliðaleikur"),INDEX(Tvíl.kvk!$A$3:$F$1002,MATCH(Skráningarblað!F66,Tvíl.kvk!$D$3:$D$1002,0),6),IF(AND(G66="Female",B66="Tvenndarleikur"),INDEX(Tvennd.kvk!$A$3:$F$1006,MATCH(Skráningarblað!F66,Tvennd.kvk!$D$3:$D$1006,0),6),"")))))),0)</f>
        <v/>
      </c>
      <c r="O66" s="13" t="str">
        <f>IFERROR(IF(F66="","",IF(AND(NOT(B66="Einliðaleikur"),D66=""),"Partner Wanted",INDEX(Leikmannaskrá!$A$2:$D$1156,MATCH(D66,Leikmannaskrá!$A$2:$A$1160,0),2))),"")</f>
        <v/>
      </c>
      <c r="P66" s="13" t="str">
        <f>IFERROR(INDEX(Leikmannaskrá!$A$2:$D$1156,MATCH(D66,Leikmannaskrá!$A$2:$A$1160,0),4),"")</f>
        <v/>
      </c>
      <c r="Q66" s="13" t="str">
        <f>IFERROR(IF(AND(P66="Male",B66="Einliðaleikur"),INDEX(Einl.kk!$A$3:$F$1037,MATCH(Skráningarblað!O66,Einl.kk!$D$3:$D$1037,0),2),IF(AND(P66="Male",B66="Tvíliðaleikur"),INDEX(Tvíl.kk!$A$3:$F$1052,MATCH(Skráningarblað!O66,Tvíl.kk!$D$3:$D$1052,0),2),IF(AND(P66="Male",B66="Tvenndarleikur"),INDEX(Tvennd.kk!$A$3:$F$1020,MATCH(Skráningarblað!O66,Tvennd.kk!$D$3:$D$1020,0),2),IF(AND(P66="Female",B66="Einliðaleikur"),INDEX(Einl.kvk!$A$3:$F$1001,MATCH(Skráningarblað!O66,Einl.kvk!$D$3:$D$1001,0),2),IF(AND(P66="Female",B66="Tvíliðaleikur"),INDEX(Tvíl.kvk!$A$3:$F$1002,MATCH(Skráningarblað!O66,Tvíl.kvk!$D$3:$D$1002,0),2),IF(AND(P66="Female",B66="Tvenndarleikur"),INDEX(Tvennd.kvk!$A$3:$F$1006,MATCH(Skráningarblað!O66,Tvennd.kvk!$D$3:$D$1006,0),2),"")))))),"2. Deild")</f>
        <v/>
      </c>
      <c r="R66" s="13" t="str">
        <f t="shared" ref="R66:R129" si="10">IF(Q66="2. Deild",3,IF(Q66="1. Deild",2,IF(Q66="Úrvalsdeild",1,"")))</f>
        <v/>
      </c>
      <c r="S66" s="13" t="str">
        <f>IFERROR(IF(AND(P66="Male",B66="Einliðaleikur"),INDEX(Einl.kk!$A$3:$F$1037,MATCH(Skráningarblað!O66,Einl.kk!$D$3:$D$1037,0),6),IF(AND(P66="Male",B66="Tvíliðaleikur"),INDEX(Tvíl.kk!$A$3:$F$1052,MATCH(Skráningarblað!O66,Tvíl.kk!$D$3:$D$1052,0),6),IF(AND(P66="Male",B66="Tvenndarleikur"),INDEX(Tvennd.kk!$A$3:$F$1020,MATCH(Skráningarblað!O66,Tvennd.kk!$D$3:$D$1020,0),6),IF(AND(P66="Female",B66="Einliðaleikur"),INDEX(Einl.kvk!$A$3:$F$1001,MATCH(Skráningarblað!O66,Einl.kvk!$D$3:$D$1001,0),6),IF(AND(P66="Female",B66="Tvíliðaleikur"),INDEX(Tvíl.kvk!$A$3:$F$1002,MATCH(Skráningarblað!O66,Tvíl.kvk!$D$3:$D$1002,0),6),IF(AND(P66="Female",B66="Tvenndarleikur"),INDEX(Tvennd.kvk!$A$3:$F$1006,MATCH(Skráningarblað!O66,Tvennd.kvk!$D$3:$D$1006,0),6),"")))))),0)</f>
        <v/>
      </c>
      <c r="T66" s="13" t="str">
        <f>IFERROR(INDEX(Leikmannaskrá!$A$2:$E$597,MATCH(A66,Leikmannaskrá!$A$2:$A$597,0),5),"")</f>
        <v/>
      </c>
      <c r="U66" s="29" t="str">
        <f t="shared" ref="U66:U129" si="11">IF(AND(K66="2. Deild",T66="JÁ"),"Villa",IF(AND(A66="",F66=""),"",IF(O66=F66,"Villa",IF(AND(B66="Einliðaleikur",NOT(O66="")),"Villa",IF(O66="Partner Wanted","",IF(AND(B66="Tvíliðaleikur",NOT(P66=G66)),"Villa",IF(AND(B66="Tvenndarleikur",P66=G66),"Villa",IF(AND(NOT(A66=""),F66=""),"Villa",""))))))))</f>
        <v/>
      </c>
    </row>
    <row r="67" spans="1:21" x14ac:dyDescent="0.35">
      <c r="A67" s="28"/>
      <c r="B67" s="28"/>
      <c r="C67" s="28"/>
      <c r="D67" s="28"/>
      <c r="E67" s="28"/>
      <c r="F67" s="13" t="str">
        <f>IFERROR(INDEX(Leikmannaskrá!$A$2:$D$1156,MATCH(A67,Leikmannaskrá!$A$2:$A$1160,0),2),"")</f>
        <v/>
      </c>
      <c r="G67" s="13" t="str">
        <f>IFERROR(INDEX(Leikmannaskrá!$A$2:$D$1156,MATCH(A67,Leikmannaskrá!$A$2:$A$1160,0),4),"")</f>
        <v/>
      </c>
      <c r="H67" s="13" t="str">
        <f>IFERROR(INDEX(Leikmannaskrá!$A$2:$D$1156,MATCH(A67,Leikmannaskrá!$A$2:$A$1160,0),3),"")</f>
        <v/>
      </c>
      <c r="I67" s="13" t="str">
        <f>IFERROR(IF(AND(G67="Male",B67="Einliðaleikur"),INDEX(Einl.kk!$A$3:$F$1037,MATCH(Skráningarblað!F67,Einl.kk!$D$3:$D$1037,0),2),IF(AND(G67="Male",B67="Tvíliðaleikur"),INDEX(Tvíl.kk!$A$3:$F$1052,MATCH(Skráningarblað!F67,Tvíl.kk!$D$3:$D$1052,0),2),IF(AND(G67="Male",B67="Tvenndarleikur"),INDEX(Tvennd.kk!$A$3:$F$1020,MATCH(Skráningarblað!F67,Tvennd.kk!$D$3:$D$1020,0),2),IF(AND(G67="Female",B67="Einliðaleikur"),INDEX(Einl.kvk!$A$3:$F$1001,MATCH(Skráningarblað!F67,Einl.kvk!$D$3:$D$1001,0),2),IF(AND(G67="Female",B67="Tvíliðaleikur"),INDEX(Tvíl.kvk!$A$3:$F$1002,MATCH(Skráningarblað!F67,Tvíl.kvk!$D$3:$D$1002,0),2),IF(AND(G67="Female",B67="Tvenndarleikur"),INDEX(Tvennd.kvk!$A$3:$F$1006,MATCH(Skráningarblað!F67,Tvennd.kvk!$D$3:$D$1006,0),2),"")))))),"2. Deild")</f>
        <v/>
      </c>
      <c r="J67" s="13" t="str">
        <f t="shared" si="6"/>
        <v/>
      </c>
      <c r="K67" s="13" t="str">
        <f t="shared" si="7"/>
        <v/>
      </c>
      <c r="L67" s="13">
        <f t="shared" si="8"/>
        <v>0</v>
      </c>
      <c r="M67" s="13" t="str">
        <f t="shared" si="9"/>
        <v xml:space="preserve"> -  </v>
      </c>
      <c r="N67" s="13" t="str">
        <f>IFERROR(IF(AND(G67="Male",B67="Einliðaleikur"),INDEX(Einl.kk!$A$3:$F$1037,MATCH(Skráningarblað!F67,Einl.kk!$D$3:$D$1037,0),6),IF(AND(G67="Male",B67="Tvíliðaleikur"),INDEX(Tvíl.kk!$A$3:$F$1052,MATCH(Skráningarblað!F67,Tvíl.kk!$D$3:$D$1052,0),6),IF(AND(G67="Male",B67="Tvenndarleikur"),INDEX(Tvennd.kk!$A$3:$F$1020,MATCH(Skráningarblað!F67,Tvennd.kk!$D$3:$D$1020,0),6),IF(AND(G67="Female",B67="Einliðaleikur"),INDEX(Einl.kvk!$A$3:$F$1001,MATCH(Skráningarblað!F67,Einl.kvk!$D$3:$D$1001,0),6),IF(AND(G67="Female",B67="Tvíliðaleikur"),INDEX(Tvíl.kvk!$A$3:$F$1002,MATCH(Skráningarblað!F67,Tvíl.kvk!$D$3:$D$1002,0),6),IF(AND(G67="Female",B67="Tvenndarleikur"),INDEX(Tvennd.kvk!$A$3:$F$1006,MATCH(Skráningarblað!F67,Tvennd.kvk!$D$3:$D$1006,0),6),"")))))),0)</f>
        <v/>
      </c>
      <c r="O67" s="13" t="str">
        <f>IFERROR(IF(F67="","",IF(AND(NOT(B67="Einliðaleikur"),D67=""),"Partner Wanted",INDEX(Leikmannaskrá!$A$2:$D$1156,MATCH(D67,Leikmannaskrá!$A$2:$A$1160,0),2))),"")</f>
        <v/>
      </c>
      <c r="P67" s="13" t="str">
        <f>IFERROR(INDEX(Leikmannaskrá!$A$2:$D$1156,MATCH(D67,Leikmannaskrá!$A$2:$A$1160,0),4),"")</f>
        <v/>
      </c>
      <c r="Q67" s="13" t="str">
        <f>IFERROR(IF(AND(P67="Male",B67="Einliðaleikur"),INDEX(Einl.kk!$A$3:$F$1037,MATCH(Skráningarblað!O67,Einl.kk!$D$3:$D$1037,0),2),IF(AND(P67="Male",B67="Tvíliðaleikur"),INDEX(Tvíl.kk!$A$3:$F$1052,MATCH(Skráningarblað!O67,Tvíl.kk!$D$3:$D$1052,0),2),IF(AND(P67="Male",B67="Tvenndarleikur"),INDEX(Tvennd.kk!$A$3:$F$1020,MATCH(Skráningarblað!O67,Tvennd.kk!$D$3:$D$1020,0),2),IF(AND(P67="Female",B67="Einliðaleikur"),INDEX(Einl.kvk!$A$3:$F$1001,MATCH(Skráningarblað!O67,Einl.kvk!$D$3:$D$1001,0),2),IF(AND(P67="Female",B67="Tvíliðaleikur"),INDEX(Tvíl.kvk!$A$3:$F$1002,MATCH(Skráningarblað!O67,Tvíl.kvk!$D$3:$D$1002,0),2),IF(AND(P67="Female",B67="Tvenndarleikur"),INDEX(Tvennd.kvk!$A$3:$F$1006,MATCH(Skráningarblað!O67,Tvennd.kvk!$D$3:$D$1006,0),2),"")))))),"2. Deild")</f>
        <v/>
      </c>
      <c r="R67" s="13" t="str">
        <f t="shared" si="10"/>
        <v/>
      </c>
      <c r="S67" s="13" t="str">
        <f>IFERROR(IF(AND(P67="Male",B67="Einliðaleikur"),INDEX(Einl.kk!$A$3:$F$1037,MATCH(Skráningarblað!O67,Einl.kk!$D$3:$D$1037,0),6),IF(AND(P67="Male",B67="Tvíliðaleikur"),INDEX(Tvíl.kk!$A$3:$F$1052,MATCH(Skráningarblað!O67,Tvíl.kk!$D$3:$D$1052,0),6),IF(AND(P67="Male",B67="Tvenndarleikur"),INDEX(Tvennd.kk!$A$3:$F$1020,MATCH(Skráningarblað!O67,Tvennd.kk!$D$3:$D$1020,0),6),IF(AND(P67="Female",B67="Einliðaleikur"),INDEX(Einl.kvk!$A$3:$F$1001,MATCH(Skráningarblað!O67,Einl.kvk!$D$3:$D$1001,0),6),IF(AND(P67="Female",B67="Tvíliðaleikur"),INDEX(Tvíl.kvk!$A$3:$F$1002,MATCH(Skráningarblað!O67,Tvíl.kvk!$D$3:$D$1002,0),6),IF(AND(P67="Female",B67="Tvenndarleikur"),INDEX(Tvennd.kvk!$A$3:$F$1006,MATCH(Skráningarblað!O67,Tvennd.kvk!$D$3:$D$1006,0),6),"")))))),0)</f>
        <v/>
      </c>
      <c r="T67" s="13" t="str">
        <f>IFERROR(INDEX(Leikmannaskrá!$A$2:$E$597,MATCH(A67,Leikmannaskrá!$A$2:$A$597,0),5),"")</f>
        <v/>
      </c>
      <c r="U67" s="29" t="str">
        <f t="shared" si="11"/>
        <v/>
      </c>
    </row>
    <row r="68" spans="1:21" x14ac:dyDescent="0.35">
      <c r="A68" s="28"/>
      <c r="B68" s="28"/>
      <c r="C68" s="28"/>
      <c r="D68" s="28"/>
      <c r="E68" s="28"/>
      <c r="F68" s="13" t="str">
        <f>IFERROR(INDEX(Leikmannaskrá!$A$2:$D$1156,MATCH(A68,Leikmannaskrá!$A$2:$A$1160,0),2),"")</f>
        <v/>
      </c>
      <c r="G68" s="13" t="str">
        <f>IFERROR(INDEX(Leikmannaskrá!$A$2:$D$1156,MATCH(A68,Leikmannaskrá!$A$2:$A$1160,0),4),"")</f>
        <v/>
      </c>
      <c r="H68" s="13" t="str">
        <f>IFERROR(INDEX(Leikmannaskrá!$A$2:$D$1156,MATCH(A68,Leikmannaskrá!$A$2:$A$1160,0),3),"")</f>
        <v/>
      </c>
      <c r="I68" s="13" t="str">
        <f>IFERROR(IF(AND(G68="Male",B68="Einliðaleikur"),INDEX(Einl.kk!$A$3:$F$1037,MATCH(Skráningarblað!F68,Einl.kk!$D$3:$D$1037,0),2),IF(AND(G68="Male",B68="Tvíliðaleikur"),INDEX(Tvíl.kk!$A$3:$F$1052,MATCH(Skráningarblað!F68,Tvíl.kk!$D$3:$D$1052,0),2),IF(AND(G68="Male",B68="Tvenndarleikur"),INDEX(Tvennd.kk!$A$3:$F$1020,MATCH(Skráningarblað!F68,Tvennd.kk!$D$3:$D$1020,0),2),IF(AND(G68="Female",B68="Einliðaleikur"),INDEX(Einl.kvk!$A$3:$F$1001,MATCH(Skráningarblað!F68,Einl.kvk!$D$3:$D$1001,0),2),IF(AND(G68="Female",B68="Tvíliðaleikur"),INDEX(Tvíl.kvk!$A$3:$F$1002,MATCH(Skráningarblað!F68,Tvíl.kvk!$D$3:$D$1002,0),2),IF(AND(G68="Female",B68="Tvenndarleikur"),INDEX(Tvennd.kvk!$A$3:$F$1006,MATCH(Skráningarblað!F68,Tvennd.kvk!$D$3:$D$1006,0),2),"")))))),"2. Deild")</f>
        <v/>
      </c>
      <c r="J68" s="13" t="str">
        <f t="shared" si="6"/>
        <v/>
      </c>
      <c r="K68" s="13" t="str">
        <f t="shared" si="7"/>
        <v/>
      </c>
      <c r="L68" s="13">
        <f t="shared" si="8"/>
        <v>0</v>
      </c>
      <c r="M68" s="13" t="str">
        <f t="shared" si="9"/>
        <v xml:space="preserve"> -  </v>
      </c>
      <c r="N68" s="13" t="str">
        <f>IFERROR(IF(AND(G68="Male",B68="Einliðaleikur"),INDEX(Einl.kk!$A$3:$F$1037,MATCH(Skráningarblað!F68,Einl.kk!$D$3:$D$1037,0),6),IF(AND(G68="Male",B68="Tvíliðaleikur"),INDEX(Tvíl.kk!$A$3:$F$1052,MATCH(Skráningarblað!F68,Tvíl.kk!$D$3:$D$1052,0),6),IF(AND(G68="Male",B68="Tvenndarleikur"),INDEX(Tvennd.kk!$A$3:$F$1020,MATCH(Skráningarblað!F68,Tvennd.kk!$D$3:$D$1020,0),6),IF(AND(G68="Female",B68="Einliðaleikur"),INDEX(Einl.kvk!$A$3:$F$1001,MATCH(Skráningarblað!F68,Einl.kvk!$D$3:$D$1001,0),6),IF(AND(G68="Female",B68="Tvíliðaleikur"),INDEX(Tvíl.kvk!$A$3:$F$1002,MATCH(Skráningarblað!F68,Tvíl.kvk!$D$3:$D$1002,0),6),IF(AND(G68="Female",B68="Tvenndarleikur"),INDEX(Tvennd.kvk!$A$3:$F$1006,MATCH(Skráningarblað!F68,Tvennd.kvk!$D$3:$D$1006,0),6),"")))))),0)</f>
        <v/>
      </c>
      <c r="O68" s="13" t="str">
        <f>IFERROR(IF(F68="","",IF(AND(NOT(B68="Einliðaleikur"),D68=""),"Partner Wanted",INDEX(Leikmannaskrá!$A$2:$D$1156,MATCH(D68,Leikmannaskrá!$A$2:$A$1160,0),2))),"")</f>
        <v/>
      </c>
      <c r="P68" s="13" t="str">
        <f>IFERROR(INDEX(Leikmannaskrá!$A$2:$D$1156,MATCH(D68,Leikmannaskrá!$A$2:$A$1160,0),4),"")</f>
        <v/>
      </c>
      <c r="Q68" s="13" t="str">
        <f>IFERROR(IF(AND(P68="Male",B68="Einliðaleikur"),INDEX(Einl.kk!$A$3:$F$1037,MATCH(Skráningarblað!O68,Einl.kk!$D$3:$D$1037,0),2),IF(AND(P68="Male",B68="Tvíliðaleikur"),INDEX(Tvíl.kk!$A$3:$F$1052,MATCH(Skráningarblað!O68,Tvíl.kk!$D$3:$D$1052,0),2),IF(AND(P68="Male",B68="Tvenndarleikur"),INDEX(Tvennd.kk!$A$3:$F$1020,MATCH(Skráningarblað!O68,Tvennd.kk!$D$3:$D$1020,0),2),IF(AND(P68="Female",B68="Einliðaleikur"),INDEX(Einl.kvk!$A$3:$F$1001,MATCH(Skráningarblað!O68,Einl.kvk!$D$3:$D$1001,0),2),IF(AND(P68="Female",B68="Tvíliðaleikur"),INDEX(Tvíl.kvk!$A$3:$F$1002,MATCH(Skráningarblað!O68,Tvíl.kvk!$D$3:$D$1002,0),2),IF(AND(P68="Female",B68="Tvenndarleikur"),INDEX(Tvennd.kvk!$A$3:$F$1006,MATCH(Skráningarblað!O68,Tvennd.kvk!$D$3:$D$1006,0),2),"")))))),"2. Deild")</f>
        <v/>
      </c>
      <c r="R68" s="13" t="str">
        <f t="shared" si="10"/>
        <v/>
      </c>
      <c r="S68" s="13" t="str">
        <f>IFERROR(IF(AND(P68="Male",B68="Einliðaleikur"),INDEX(Einl.kk!$A$3:$F$1037,MATCH(Skráningarblað!O68,Einl.kk!$D$3:$D$1037,0),6),IF(AND(P68="Male",B68="Tvíliðaleikur"),INDEX(Tvíl.kk!$A$3:$F$1052,MATCH(Skráningarblað!O68,Tvíl.kk!$D$3:$D$1052,0),6),IF(AND(P68="Male",B68="Tvenndarleikur"),INDEX(Tvennd.kk!$A$3:$F$1020,MATCH(Skráningarblað!O68,Tvennd.kk!$D$3:$D$1020,0),6),IF(AND(P68="Female",B68="Einliðaleikur"),INDEX(Einl.kvk!$A$3:$F$1001,MATCH(Skráningarblað!O68,Einl.kvk!$D$3:$D$1001,0),6),IF(AND(P68="Female",B68="Tvíliðaleikur"),INDEX(Tvíl.kvk!$A$3:$F$1002,MATCH(Skráningarblað!O68,Tvíl.kvk!$D$3:$D$1002,0),6),IF(AND(P68="Female",B68="Tvenndarleikur"),INDEX(Tvennd.kvk!$A$3:$F$1006,MATCH(Skráningarblað!O68,Tvennd.kvk!$D$3:$D$1006,0),6),"")))))),0)</f>
        <v/>
      </c>
      <c r="T68" s="13" t="str">
        <f>IFERROR(INDEX(Leikmannaskrá!$A$2:$E$597,MATCH(A68,Leikmannaskrá!$A$2:$A$597,0),5),"")</f>
        <v/>
      </c>
      <c r="U68" s="29" t="str">
        <f t="shared" si="11"/>
        <v/>
      </c>
    </row>
    <row r="69" spans="1:21" x14ac:dyDescent="0.35">
      <c r="A69" s="28"/>
      <c r="B69" s="28"/>
      <c r="C69" s="28"/>
      <c r="D69" s="28"/>
      <c r="E69" s="28"/>
      <c r="F69" s="13" t="str">
        <f>IFERROR(INDEX(Leikmannaskrá!$A$2:$D$1156,MATCH(A69,Leikmannaskrá!$A$2:$A$1160,0),2),"")</f>
        <v/>
      </c>
      <c r="G69" s="13" t="str">
        <f>IFERROR(INDEX(Leikmannaskrá!$A$2:$D$1156,MATCH(A69,Leikmannaskrá!$A$2:$A$1160,0),4),"")</f>
        <v/>
      </c>
      <c r="H69" s="13" t="str">
        <f>IFERROR(INDEX(Leikmannaskrá!$A$2:$D$1156,MATCH(A69,Leikmannaskrá!$A$2:$A$1160,0),3),"")</f>
        <v/>
      </c>
      <c r="I69" s="13" t="str">
        <f>IFERROR(IF(AND(G69="Male",B69="Einliðaleikur"),INDEX(Einl.kk!$A$3:$F$1037,MATCH(Skráningarblað!F69,Einl.kk!$D$3:$D$1037,0),2),IF(AND(G69="Male",B69="Tvíliðaleikur"),INDEX(Tvíl.kk!$A$3:$F$1052,MATCH(Skráningarblað!F69,Tvíl.kk!$D$3:$D$1052,0),2),IF(AND(G69="Male",B69="Tvenndarleikur"),INDEX(Tvennd.kk!$A$3:$F$1020,MATCH(Skráningarblað!F69,Tvennd.kk!$D$3:$D$1020,0),2),IF(AND(G69="Female",B69="Einliðaleikur"),INDEX(Einl.kvk!$A$3:$F$1001,MATCH(Skráningarblað!F69,Einl.kvk!$D$3:$D$1001,0),2),IF(AND(G69="Female",B69="Tvíliðaleikur"),INDEX(Tvíl.kvk!$A$3:$F$1002,MATCH(Skráningarblað!F69,Tvíl.kvk!$D$3:$D$1002,0),2),IF(AND(G69="Female",B69="Tvenndarleikur"),INDEX(Tvennd.kvk!$A$3:$F$1006,MATCH(Skráningarblað!F69,Tvennd.kvk!$D$3:$D$1006,0),2),"")))))),"2. Deild")</f>
        <v/>
      </c>
      <c r="J69" s="13" t="str">
        <f t="shared" si="6"/>
        <v/>
      </c>
      <c r="K69" s="13" t="str">
        <f t="shared" si="7"/>
        <v/>
      </c>
      <c r="L69" s="13">
        <f t="shared" si="8"/>
        <v>0</v>
      </c>
      <c r="M69" s="13" t="str">
        <f t="shared" si="9"/>
        <v xml:space="preserve"> -  </v>
      </c>
      <c r="N69" s="13" t="str">
        <f>IFERROR(IF(AND(G69="Male",B69="Einliðaleikur"),INDEX(Einl.kk!$A$3:$F$1037,MATCH(Skráningarblað!F69,Einl.kk!$D$3:$D$1037,0),6),IF(AND(G69="Male",B69="Tvíliðaleikur"),INDEX(Tvíl.kk!$A$3:$F$1052,MATCH(Skráningarblað!F69,Tvíl.kk!$D$3:$D$1052,0),6),IF(AND(G69="Male",B69="Tvenndarleikur"),INDEX(Tvennd.kk!$A$3:$F$1020,MATCH(Skráningarblað!F69,Tvennd.kk!$D$3:$D$1020,0),6),IF(AND(G69="Female",B69="Einliðaleikur"),INDEX(Einl.kvk!$A$3:$F$1001,MATCH(Skráningarblað!F69,Einl.kvk!$D$3:$D$1001,0),6),IF(AND(G69="Female",B69="Tvíliðaleikur"),INDEX(Tvíl.kvk!$A$3:$F$1002,MATCH(Skráningarblað!F69,Tvíl.kvk!$D$3:$D$1002,0),6),IF(AND(G69="Female",B69="Tvenndarleikur"),INDEX(Tvennd.kvk!$A$3:$F$1006,MATCH(Skráningarblað!F69,Tvennd.kvk!$D$3:$D$1006,0),6),"")))))),0)</f>
        <v/>
      </c>
      <c r="O69" s="13" t="str">
        <f>IFERROR(IF(F69="","",IF(AND(NOT(B69="Einliðaleikur"),D69=""),"Partner Wanted",INDEX(Leikmannaskrá!$A$2:$D$1156,MATCH(D69,Leikmannaskrá!$A$2:$A$1160,0),2))),"")</f>
        <v/>
      </c>
      <c r="P69" s="13" t="str">
        <f>IFERROR(INDEX(Leikmannaskrá!$A$2:$D$1156,MATCH(D69,Leikmannaskrá!$A$2:$A$1160,0),4),"")</f>
        <v/>
      </c>
      <c r="Q69" s="13" t="str">
        <f>IFERROR(IF(AND(P69="Male",B69="Einliðaleikur"),INDEX(Einl.kk!$A$3:$F$1037,MATCH(Skráningarblað!O69,Einl.kk!$D$3:$D$1037,0),2),IF(AND(P69="Male",B69="Tvíliðaleikur"),INDEX(Tvíl.kk!$A$3:$F$1052,MATCH(Skráningarblað!O69,Tvíl.kk!$D$3:$D$1052,0),2),IF(AND(P69="Male",B69="Tvenndarleikur"),INDEX(Tvennd.kk!$A$3:$F$1020,MATCH(Skráningarblað!O69,Tvennd.kk!$D$3:$D$1020,0),2),IF(AND(P69="Female",B69="Einliðaleikur"),INDEX(Einl.kvk!$A$3:$F$1001,MATCH(Skráningarblað!O69,Einl.kvk!$D$3:$D$1001,0),2),IF(AND(P69="Female",B69="Tvíliðaleikur"),INDEX(Tvíl.kvk!$A$3:$F$1002,MATCH(Skráningarblað!O69,Tvíl.kvk!$D$3:$D$1002,0),2),IF(AND(P69="Female",B69="Tvenndarleikur"),INDEX(Tvennd.kvk!$A$3:$F$1006,MATCH(Skráningarblað!O69,Tvennd.kvk!$D$3:$D$1006,0),2),"")))))),"2. Deild")</f>
        <v/>
      </c>
      <c r="R69" s="13" t="str">
        <f t="shared" si="10"/>
        <v/>
      </c>
      <c r="S69" s="13" t="str">
        <f>IFERROR(IF(AND(P69="Male",B69="Einliðaleikur"),INDEX(Einl.kk!$A$3:$F$1037,MATCH(Skráningarblað!O69,Einl.kk!$D$3:$D$1037,0),6),IF(AND(P69="Male",B69="Tvíliðaleikur"),INDEX(Tvíl.kk!$A$3:$F$1052,MATCH(Skráningarblað!O69,Tvíl.kk!$D$3:$D$1052,0),6),IF(AND(P69="Male",B69="Tvenndarleikur"),INDEX(Tvennd.kk!$A$3:$F$1020,MATCH(Skráningarblað!O69,Tvennd.kk!$D$3:$D$1020,0),6),IF(AND(P69="Female",B69="Einliðaleikur"),INDEX(Einl.kvk!$A$3:$F$1001,MATCH(Skráningarblað!O69,Einl.kvk!$D$3:$D$1001,0),6),IF(AND(P69="Female",B69="Tvíliðaleikur"),INDEX(Tvíl.kvk!$A$3:$F$1002,MATCH(Skráningarblað!O69,Tvíl.kvk!$D$3:$D$1002,0),6),IF(AND(P69="Female",B69="Tvenndarleikur"),INDEX(Tvennd.kvk!$A$3:$F$1006,MATCH(Skráningarblað!O69,Tvennd.kvk!$D$3:$D$1006,0),6),"")))))),0)</f>
        <v/>
      </c>
      <c r="T69" s="13" t="str">
        <f>IFERROR(INDEX(Leikmannaskrá!$A$2:$E$597,MATCH(A69,Leikmannaskrá!$A$2:$A$597,0),5),"")</f>
        <v/>
      </c>
      <c r="U69" s="29" t="str">
        <f t="shared" si="11"/>
        <v/>
      </c>
    </row>
    <row r="70" spans="1:21" x14ac:dyDescent="0.35">
      <c r="A70" s="28"/>
      <c r="B70" s="28"/>
      <c r="C70" s="28"/>
      <c r="D70" s="28"/>
      <c r="E70" s="28"/>
      <c r="F70" s="13" t="str">
        <f>IFERROR(INDEX(Leikmannaskrá!$A$2:$D$1156,MATCH(A70,Leikmannaskrá!$A$2:$A$1160,0),2),"")</f>
        <v/>
      </c>
      <c r="G70" s="13" t="str">
        <f>IFERROR(INDEX(Leikmannaskrá!$A$2:$D$1156,MATCH(A70,Leikmannaskrá!$A$2:$A$1160,0),4),"")</f>
        <v/>
      </c>
      <c r="H70" s="13" t="str">
        <f>IFERROR(INDEX(Leikmannaskrá!$A$2:$D$1156,MATCH(A70,Leikmannaskrá!$A$2:$A$1160,0),3),"")</f>
        <v/>
      </c>
      <c r="I70" s="13" t="str">
        <f>IFERROR(IF(AND(G70="Male",B70="Einliðaleikur"),INDEX(Einl.kk!$A$3:$F$1037,MATCH(Skráningarblað!F70,Einl.kk!$D$3:$D$1037,0),2),IF(AND(G70="Male",B70="Tvíliðaleikur"),INDEX(Tvíl.kk!$A$3:$F$1052,MATCH(Skráningarblað!F70,Tvíl.kk!$D$3:$D$1052,0),2),IF(AND(G70="Male",B70="Tvenndarleikur"),INDEX(Tvennd.kk!$A$3:$F$1020,MATCH(Skráningarblað!F70,Tvennd.kk!$D$3:$D$1020,0),2),IF(AND(G70="Female",B70="Einliðaleikur"),INDEX(Einl.kvk!$A$3:$F$1001,MATCH(Skráningarblað!F70,Einl.kvk!$D$3:$D$1001,0),2),IF(AND(G70="Female",B70="Tvíliðaleikur"),INDEX(Tvíl.kvk!$A$3:$F$1002,MATCH(Skráningarblað!F70,Tvíl.kvk!$D$3:$D$1002,0),2),IF(AND(G70="Female",B70="Tvenndarleikur"),INDEX(Tvennd.kvk!$A$3:$F$1006,MATCH(Skráningarblað!F70,Tvennd.kvk!$D$3:$D$1006,0),2),"")))))),"2. Deild")</f>
        <v/>
      </c>
      <c r="J70" s="13" t="str">
        <f t="shared" si="6"/>
        <v/>
      </c>
      <c r="K70" s="13" t="str">
        <f t="shared" si="7"/>
        <v/>
      </c>
      <c r="L70" s="13">
        <f t="shared" si="8"/>
        <v>0</v>
      </c>
      <c r="M70" s="13" t="str">
        <f t="shared" si="9"/>
        <v xml:space="preserve"> -  </v>
      </c>
      <c r="N70" s="13" t="str">
        <f>IFERROR(IF(AND(G70="Male",B70="Einliðaleikur"),INDEX(Einl.kk!$A$3:$F$1037,MATCH(Skráningarblað!F70,Einl.kk!$D$3:$D$1037,0),6),IF(AND(G70="Male",B70="Tvíliðaleikur"),INDEX(Tvíl.kk!$A$3:$F$1052,MATCH(Skráningarblað!F70,Tvíl.kk!$D$3:$D$1052,0),6),IF(AND(G70="Male",B70="Tvenndarleikur"),INDEX(Tvennd.kk!$A$3:$F$1020,MATCH(Skráningarblað!F70,Tvennd.kk!$D$3:$D$1020,0),6),IF(AND(G70="Female",B70="Einliðaleikur"),INDEX(Einl.kvk!$A$3:$F$1001,MATCH(Skráningarblað!F70,Einl.kvk!$D$3:$D$1001,0),6),IF(AND(G70="Female",B70="Tvíliðaleikur"),INDEX(Tvíl.kvk!$A$3:$F$1002,MATCH(Skráningarblað!F70,Tvíl.kvk!$D$3:$D$1002,0),6),IF(AND(G70="Female",B70="Tvenndarleikur"),INDEX(Tvennd.kvk!$A$3:$F$1006,MATCH(Skráningarblað!F70,Tvennd.kvk!$D$3:$D$1006,0),6),"")))))),0)</f>
        <v/>
      </c>
      <c r="O70" s="13" t="str">
        <f>IFERROR(IF(F70="","",IF(AND(NOT(B70="Einliðaleikur"),D70=""),"Partner Wanted",INDEX(Leikmannaskrá!$A$2:$D$1156,MATCH(D70,Leikmannaskrá!$A$2:$A$1160,0),2))),"")</f>
        <v/>
      </c>
      <c r="P70" s="13" t="str">
        <f>IFERROR(INDEX(Leikmannaskrá!$A$2:$D$1156,MATCH(D70,Leikmannaskrá!$A$2:$A$1160,0),4),"")</f>
        <v/>
      </c>
      <c r="Q70" s="13" t="str">
        <f>IFERROR(IF(AND(P70="Male",B70="Einliðaleikur"),INDEX(Einl.kk!$A$3:$F$1037,MATCH(Skráningarblað!O70,Einl.kk!$D$3:$D$1037,0),2),IF(AND(P70="Male",B70="Tvíliðaleikur"),INDEX(Tvíl.kk!$A$3:$F$1052,MATCH(Skráningarblað!O70,Tvíl.kk!$D$3:$D$1052,0),2),IF(AND(P70="Male",B70="Tvenndarleikur"),INDEX(Tvennd.kk!$A$3:$F$1020,MATCH(Skráningarblað!O70,Tvennd.kk!$D$3:$D$1020,0),2),IF(AND(P70="Female",B70="Einliðaleikur"),INDEX(Einl.kvk!$A$3:$F$1001,MATCH(Skráningarblað!O70,Einl.kvk!$D$3:$D$1001,0),2),IF(AND(P70="Female",B70="Tvíliðaleikur"),INDEX(Tvíl.kvk!$A$3:$F$1002,MATCH(Skráningarblað!O70,Tvíl.kvk!$D$3:$D$1002,0),2),IF(AND(P70="Female",B70="Tvenndarleikur"),INDEX(Tvennd.kvk!$A$3:$F$1006,MATCH(Skráningarblað!O70,Tvennd.kvk!$D$3:$D$1006,0),2),"")))))),"2. Deild")</f>
        <v/>
      </c>
      <c r="R70" s="13" t="str">
        <f t="shared" si="10"/>
        <v/>
      </c>
      <c r="S70" s="13" t="str">
        <f>IFERROR(IF(AND(P70="Male",B70="Einliðaleikur"),INDEX(Einl.kk!$A$3:$F$1037,MATCH(Skráningarblað!O70,Einl.kk!$D$3:$D$1037,0),6),IF(AND(P70="Male",B70="Tvíliðaleikur"),INDEX(Tvíl.kk!$A$3:$F$1052,MATCH(Skráningarblað!O70,Tvíl.kk!$D$3:$D$1052,0),6),IF(AND(P70="Male",B70="Tvenndarleikur"),INDEX(Tvennd.kk!$A$3:$F$1020,MATCH(Skráningarblað!O70,Tvennd.kk!$D$3:$D$1020,0),6),IF(AND(P70="Female",B70="Einliðaleikur"),INDEX(Einl.kvk!$A$3:$F$1001,MATCH(Skráningarblað!O70,Einl.kvk!$D$3:$D$1001,0),6),IF(AND(P70="Female",B70="Tvíliðaleikur"),INDEX(Tvíl.kvk!$A$3:$F$1002,MATCH(Skráningarblað!O70,Tvíl.kvk!$D$3:$D$1002,0),6),IF(AND(P70="Female",B70="Tvenndarleikur"),INDEX(Tvennd.kvk!$A$3:$F$1006,MATCH(Skráningarblað!O70,Tvennd.kvk!$D$3:$D$1006,0),6),"")))))),0)</f>
        <v/>
      </c>
      <c r="T70" s="13" t="str">
        <f>IFERROR(INDEX(Leikmannaskrá!$A$2:$E$597,MATCH(A70,Leikmannaskrá!$A$2:$A$597,0),5),"")</f>
        <v/>
      </c>
      <c r="U70" s="29" t="str">
        <f t="shared" si="11"/>
        <v/>
      </c>
    </row>
    <row r="71" spans="1:21" x14ac:dyDescent="0.35">
      <c r="A71" s="28"/>
      <c r="B71" s="28"/>
      <c r="C71" s="28"/>
      <c r="D71" s="28"/>
      <c r="E71" s="28"/>
      <c r="F71" s="13" t="str">
        <f>IFERROR(INDEX(Leikmannaskrá!$A$2:$D$1156,MATCH(A71,Leikmannaskrá!$A$2:$A$1160,0),2),"")</f>
        <v/>
      </c>
      <c r="G71" s="13" t="str">
        <f>IFERROR(INDEX(Leikmannaskrá!$A$2:$D$1156,MATCH(A71,Leikmannaskrá!$A$2:$A$1160,0),4),"")</f>
        <v/>
      </c>
      <c r="H71" s="13" t="str">
        <f>IFERROR(INDEX(Leikmannaskrá!$A$2:$D$1156,MATCH(A71,Leikmannaskrá!$A$2:$A$1160,0),3),"")</f>
        <v/>
      </c>
      <c r="I71" s="13" t="str">
        <f>IFERROR(IF(AND(G71="Male",B71="Einliðaleikur"),INDEX(Einl.kk!$A$3:$F$1037,MATCH(Skráningarblað!F71,Einl.kk!$D$3:$D$1037,0),2),IF(AND(G71="Male",B71="Tvíliðaleikur"),INDEX(Tvíl.kk!$A$3:$F$1052,MATCH(Skráningarblað!F71,Tvíl.kk!$D$3:$D$1052,0),2),IF(AND(G71="Male",B71="Tvenndarleikur"),INDEX(Tvennd.kk!$A$3:$F$1020,MATCH(Skráningarblað!F71,Tvennd.kk!$D$3:$D$1020,0),2),IF(AND(G71="Female",B71="Einliðaleikur"),INDEX(Einl.kvk!$A$3:$F$1001,MATCH(Skráningarblað!F71,Einl.kvk!$D$3:$D$1001,0),2),IF(AND(G71="Female",B71="Tvíliðaleikur"),INDEX(Tvíl.kvk!$A$3:$F$1002,MATCH(Skráningarblað!F71,Tvíl.kvk!$D$3:$D$1002,0),2),IF(AND(G71="Female",B71="Tvenndarleikur"),INDEX(Tvennd.kvk!$A$3:$F$1006,MATCH(Skráningarblað!F71,Tvennd.kvk!$D$3:$D$1006,0),2),"")))))),"2. Deild")</f>
        <v/>
      </c>
      <c r="J71" s="13" t="str">
        <f t="shared" si="6"/>
        <v/>
      </c>
      <c r="K71" s="13" t="str">
        <f t="shared" si="7"/>
        <v/>
      </c>
      <c r="L71" s="13">
        <f t="shared" si="8"/>
        <v>0</v>
      </c>
      <c r="M71" s="13" t="str">
        <f t="shared" si="9"/>
        <v xml:space="preserve"> -  </v>
      </c>
      <c r="N71" s="13" t="str">
        <f>IFERROR(IF(AND(G71="Male",B71="Einliðaleikur"),INDEX(Einl.kk!$A$3:$F$1037,MATCH(Skráningarblað!F71,Einl.kk!$D$3:$D$1037,0),6),IF(AND(G71="Male",B71="Tvíliðaleikur"),INDEX(Tvíl.kk!$A$3:$F$1052,MATCH(Skráningarblað!F71,Tvíl.kk!$D$3:$D$1052,0),6),IF(AND(G71="Male",B71="Tvenndarleikur"),INDEX(Tvennd.kk!$A$3:$F$1020,MATCH(Skráningarblað!F71,Tvennd.kk!$D$3:$D$1020,0),6),IF(AND(G71="Female",B71="Einliðaleikur"),INDEX(Einl.kvk!$A$3:$F$1001,MATCH(Skráningarblað!F71,Einl.kvk!$D$3:$D$1001,0),6),IF(AND(G71="Female",B71="Tvíliðaleikur"),INDEX(Tvíl.kvk!$A$3:$F$1002,MATCH(Skráningarblað!F71,Tvíl.kvk!$D$3:$D$1002,0),6),IF(AND(G71="Female",B71="Tvenndarleikur"),INDEX(Tvennd.kvk!$A$3:$F$1006,MATCH(Skráningarblað!F71,Tvennd.kvk!$D$3:$D$1006,0),6),"")))))),0)</f>
        <v/>
      </c>
      <c r="O71" s="13" t="str">
        <f>IFERROR(IF(F71="","",IF(AND(NOT(B71="Einliðaleikur"),D71=""),"Partner Wanted",INDEX(Leikmannaskrá!$A$2:$D$1156,MATCH(D71,Leikmannaskrá!$A$2:$A$1160,0),2))),"")</f>
        <v/>
      </c>
      <c r="P71" s="13" t="str">
        <f>IFERROR(INDEX(Leikmannaskrá!$A$2:$D$1156,MATCH(D71,Leikmannaskrá!$A$2:$A$1160,0),4),"")</f>
        <v/>
      </c>
      <c r="Q71" s="13" t="str">
        <f>IFERROR(IF(AND(P71="Male",B71="Einliðaleikur"),INDEX(Einl.kk!$A$3:$F$1037,MATCH(Skráningarblað!O71,Einl.kk!$D$3:$D$1037,0),2),IF(AND(P71="Male",B71="Tvíliðaleikur"),INDEX(Tvíl.kk!$A$3:$F$1052,MATCH(Skráningarblað!O71,Tvíl.kk!$D$3:$D$1052,0),2),IF(AND(P71="Male",B71="Tvenndarleikur"),INDEX(Tvennd.kk!$A$3:$F$1020,MATCH(Skráningarblað!O71,Tvennd.kk!$D$3:$D$1020,0),2),IF(AND(P71="Female",B71="Einliðaleikur"),INDEX(Einl.kvk!$A$3:$F$1001,MATCH(Skráningarblað!O71,Einl.kvk!$D$3:$D$1001,0),2),IF(AND(P71="Female",B71="Tvíliðaleikur"),INDEX(Tvíl.kvk!$A$3:$F$1002,MATCH(Skráningarblað!O71,Tvíl.kvk!$D$3:$D$1002,0),2),IF(AND(P71="Female",B71="Tvenndarleikur"),INDEX(Tvennd.kvk!$A$3:$F$1006,MATCH(Skráningarblað!O71,Tvennd.kvk!$D$3:$D$1006,0),2),"")))))),"2. Deild")</f>
        <v/>
      </c>
      <c r="R71" s="13" t="str">
        <f t="shared" si="10"/>
        <v/>
      </c>
      <c r="S71" s="13" t="str">
        <f>IFERROR(IF(AND(P71="Male",B71="Einliðaleikur"),INDEX(Einl.kk!$A$3:$F$1037,MATCH(Skráningarblað!O71,Einl.kk!$D$3:$D$1037,0),6),IF(AND(P71="Male",B71="Tvíliðaleikur"),INDEX(Tvíl.kk!$A$3:$F$1052,MATCH(Skráningarblað!O71,Tvíl.kk!$D$3:$D$1052,0),6),IF(AND(P71="Male",B71="Tvenndarleikur"),INDEX(Tvennd.kk!$A$3:$F$1020,MATCH(Skráningarblað!O71,Tvennd.kk!$D$3:$D$1020,0),6),IF(AND(P71="Female",B71="Einliðaleikur"),INDEX(Einl.kvk!$A$3:$F$1001,MATCH(Skráningarblað!O71,Einl.kvk!$D$3:$D$1001,0),6),IF(AND(P71="Female",B71="Tvíliðaleikur"),INDEX(Tvíl.kvk!$A$3:$F$1002,MATCH(Skráningarblað!O71,Tvíl.kvk!$D$3:$D$1002,0),6),IF(AND(P71="Female",B71="Tvenndarleikur"),INDEX(Tvennd.kvk!$A$3:$F$1006,MATCH(Skráningarblað!O71,Tvennd.kvk!$D$3:$D$1006,0),6),"")))))),0)</f>
        <v/>
      </c>
      <c r="T71" s="13" t="str">
        <f>IFERROR(INDEX(Leikmannaskrá!$A$2:$E$597,MATCH(A71,Leikmannaskrá!$A$2:$A$597,0),5),"")</f>
        <v/>
      </c>
      <c r="U71" s="29" t="str">
        <f t="shared" si="11"/>
        <v/>
      </c>
    </row>
    <row r="72" spans="1:21" x14ac:dyDescent="0.35">
      <c r="A72" s="28"/>
      <c r="B72" s="28"/>
      <c r="C72" s="28"/>
      <c r="D72" s="28"/>
      <c r="E72" s="28"/>
      <c r="F72" s="13" t="str">
        <f>IFERROR(INDEX(Leikmannaskrá!$A$2:$D$1156,MATCH(A72,Leikmannaskrá!$A$2:$A$1160,0),2),"")</f>
        <v/>
      </c>
      <c r="G72" s="13" t="str">
        <f>IFERROR(INDEX(Leikmannaskrá!$A$2:$D$1156,MATCH(A72,Leikmannaskrá!$A$2:$A$1160,0),4),"")</f>
        <v/>
      </c>
      <c r="H72" s="13" t="str">
        <f>IFERROR(INDEX(Leikmannaskrá!$A$2:$D$1156,MATCH(A72,Leikmannaskrá!$A$2:$A$1160,0),3),"")</f>
        <v/>
      </c>
      <c r="I72" s="13" t="str">
        <f>IFERROR(IF(AND(G72="Male",B72="Einliðaleikur"),INDEX(Einl.kk!$A$3:$F$1037,MATCH(Skráningarblað!F72,Einl.kk!$D$3:$D$1037,0),2),IF(AND(G72="Male",B72="Tvíliðaleikur"),INDEX(Tvíl.kk!$A$3:$F$1052,MATCH(Skráningarblað!F72,Tvíl.kk!$D$3:$D$1052,0),2),IF(AND(G72="Male",B72="Tvenndarleikur"),INDEX(Tvennd.kk!$A$3:$F$1020,MATCH(Skráningarblað!F72,Tvennd.kk!$D$3:$D$1020,0),2),IF(AND(G72="Female",B72="Einliðaleikur"),INDEX(Einl.kvk!$A$3:$F$1001,MATCH(Skráningarblað!F72,Einl.kvk!$D$3:$D$1001,0),2),IF(AND(G72="Female",B72="Tvíliðaleikur"),INDEX(Tvíl.kvk!$A$3:$F$1002,MATCH(Skráningarblað!F72,Tvíl.kvk!$D$3:$D$1002,0),2),IF(AND(G72="Female",B72="Tvenndarleikur"),INDEX(Tvennd.kvk!$A$3:$F$1006,MATCH(Skráningarblað!F72,Tvennd.kvk!$D$3:$D$1006,0),2),"")))))),"2. Deild")</f>
        <v/>
      </c>
      <c r="J72" s="13" t="str">
        <f t="shared" si="6"/>
        <v/>
      </c>
      <c r="K72" s="13" t="str">
        <f t="shared" si="7"/>
        <v/>
      </c>
      <c r="L72" s="13">
        <f t="shared" si="8"/>
        <v>0</v>
      </c>
      <c r="M72" s="13" t="str">
        <f t="shared" si="9"/>
        <v xml:space="preserve"> -  </v>
      </c>
      <c r="N72" s="13" t="str">
        <f>IFERROR(IF(AND(G72="Male",B72="Einliðaleikur"),INDEX(Einl.kk!$A$3:$F$1037,MATCH(Skráningarblað!F72,Einl.kk!$D$3:$D$1037,0),6),IF(AND(G72="Male",B72="Tvíliðaleikur"),INDEX(Tvíl.kk!$A$3:$F$1052,MATCH(Skráningarblað!F72,Tvíl.kk!$D$3:$D$1052,0),6),IF(AND(G72="Male",B72="Tvenndarleikur"),INDEX(Tvennd.kk!$A$3:$F$1020,MATCH(Skráningarblað!F72,Tvennd.kk!$D$3:$D$1020,0),6),IF(AND(G72="Female",B72="Einliðaleikur"),INDEX(Einl.kvk!$A$3:$F$1001,MATCH(Skráningarblað!F72,Einl.kvk!$D$3:$D$1001,0),6),IF(AND(G72="Female",B72="Tvíliðaleikur"),INDEX(Tvíl.kvk!$A$3:$F$1002,MATCH(Skráningarblað!F72,Tvíl.kvk!$D$3:$D$1002,0),6),IF(AND(G72="Female",B72="Tvenndarleikur"),INDEX(Tvennd.kvk!$A$3:$F$1006,MATCH(Skráningarblað!F72,Tvennd.kvk!$D$3:$D$1006,0),6),"")))))),0)</f>
        <v/>
      </c>
      <c r="O72" s="13" t="str">
        <f>IFERROR(IF(F72="","",IF(AND(NOT(B72="Einliðaleikur"),D72=""),"Partner Wanted",INDEX(Leikmannaskrá!$A$2:$D$1156,MATCH(D72,Leikmannaskrá!$A$2:$A$1160,0),2))),"")</f>
        <v/>
      </c>
      <c r="P72" s="13" t="str">
        <f>IFERROR(INDEX(Leikmannaskrá!$A$2:$D$1156,MATCH(D72,Leikmannaskrá!$A$2:$A$1160,0),4),"")</f>
        <v/>
      </c>
      <c r="Q72" s="13" t="str">
        <f>IFERROR(IF(AND(P72="Male",B72="Einliðaleikur"),INDEX(Einl.kk!$A$3:$F$1037,MATCH(Skráningarblað!O72,Einl.kk!$D$3:$D$1037,0),2),IF(AND(P72="Male",B72="Tvíliðaleikur"),INDEX(Tvíl.kk!$A$3:$F$1052,MATCH(Skráningarblað!O72,Tvíl.kk!$D$3:$D$1052,0),2),IF(AND(P72="Male",B72="Tvenndarleikur"),INDEX(Tvennd.kk!$A$3:$F$1020,MATCH(Skráningarblað!O72,Tvennd.kk!$D$3:$D$1020,0),2),IF(AND(P72="Female",B72="Einliðaleikur"),INDEX(Einl.kvk!$A$3:$F$1001,MATCH(Skráningarblað!O72,Einl.kvk!$D$3:$D$1001,0),2),IF(AND(P72="Female",B72="Tvíliðaleikur"),INDEX(Tvíl.kvk!$A$3:$F$1002,MATCH(Skráningarblað!O72,Tvíl.kvk!$D$3:$D$1002,0),2),IF(AND(P72="Female",B72="Tvenndarleikur"),INDEX(Tvennd.kvk!$A$3:$F$1006,MATCH(Skráningarblað!O72,Tvennd.kvk!$D$3:$D$1006,0),2),"")))))),"2. Deild")</f>
        <v/>
      </c>
      <c r="R72" s="13" t="str">
        <f t="shared" si="10"/>
        <v/>
      </c>
      <c r="S72" s="13" t="str">
        <f>IFERROR(IF(AND(P72="Male",B72="Einliðaleikur"),INDEX(Einl.kk!$A$3:$F$1037,MATCH(Skráningarblað!O72,Einl.kk!$D$3:$D$1037,0),6),IF(AND(P72="Male",B72="Tvíliðaleikur"),INDEX(Tvíl.kk!$A$3:$F$1052,MATCH(Skráningarblað!O72,Tvíl.kk!$D$3:$D$1052,0),6),IF(AND(P72="Male",B72="Tvenndarleikur"),INDEX(Tvennd.kk!$A$3:$F$1020,MATCH(Skráningarblað!O72,Tvennd.kk!$D$3:$D$1020,0),6),IF(AND(P72="Female",B72="Einliðaleikur"),INDEX(Einl.kvk!$A$3:$F$1001,MATCH(Skráningarblað!O72,Einl.kvk!$D$3:$D$1001,0),6),IF(AND(P72="Female",B72="Tvíliðaleikur"),INDEX(Tvíl.kvk!$A$3:$F$1002,MATCH(Skráningarblað!O72,Tvíl.kvk!$D$3:$D$1002,0),6),IF(AND(P72="Female",B72="Tvenndarleikur"),INDEX(Tvennd.kvk!$A$3:$F$1006,MATCH(Skráningarblað!O72,Tvennd.kvk!$D$3:$D$1006,0),6),"")))))),0)</f>
        <v/>
      </c>
      <c r="T72" s="13" t="str">
        <f>IFERROR(INDEX(Leikmannaskrá!$A$2:$E$597,MATCH(A72,Leikmannaskrá!$A$2:$A$597,0),5),"")</f>
        <v/>
      </c>
      <c r="U72" s="29" t="str">
        <f t="shared" si="11"/>
        <v/>
      </c>
    </row>
    <row r="73" spans="1:21" x14ac:dyDescent="0.35">
      <c r="A73" s="28"/>
      <c r="B73" s="28"/>
      <c r="C73" s="28"/>
      <c r="D73" s="28"/>
      <c r="E73" s="28"/>
      <c r="F73" s="13" t="str">
        <f>IFERROR(INDEX(Leikmannaskrá!$A$2:$D$1156,MATCH(A73,Leikmannaskrá!$A$2:$A$1160,0),2),"")</f>
        <v/>
      </c>
      <c r="G73" s="13" t="str">
        <f>IFERROR(INDEX(Leikmannaskrá!$A$2:$D$1156,MATCH(A73,Leikmannaskrá!$A$2:$A$1160,0),4),"")</f>
        <v/>
      </c>
      <c r="H73" s="13" t="str">
        <f>IFERROR(INDEX(Leikmannaskrá!$A$2:$D$1156,MATCH(A73,Leikmannaskrá!$A$2:$A$1160,0),3),"")</f>
        <v/>
      </c>
      <c r="I73" s="13" t="str">
        <f>IFERROR(IF(AND(G73="Male",B73="Einliðaleikur"),INDEX(Einl.kk!$A$3:$F$1037,MATCH(Skráningarblað!F73,Einl.kk!$D$3:$D$1037,0),2),IF(AND(G73="Male",B73="Tvíliðaleikur"),INDEX(Tvíl.kk!$A$3:$F$1052,MATCH(Skráningarblað!F73,Tvíl.kk!$D$3:$D$1052,0),2),IF(AND(G73="Male",B73="Tvenndarleikur"),INDEX(Tvennd.kk!$A$3:$F$1020,MATCH(Skráningarblað!F73,Tvennd.kk!$D$3:$D$1020,0),2),IF(AND(G73="Female",B73="Einliðaleikur"),INDEX(Einl.kvk!$A$3:$F$1001,MATCH(Skráningarblað!F73,Einl.kvk!$D$3:$D$1001,0),2),IF(AND(G73="Female",B73="Tvíliðaleikur"),INDEX(Tvíl.kvk!$A$3:$F$1002,MATCH(Skráningarblað!F73,Tvíl.kvk!$D$3:$D$1002,0),2),IF(AND(G73="Female",B73="Tvenndarleikur"),INDEX(Tvennd.kvk!$A$3:$F$1006,MATCH(Skráningarblað!F73,Tvennd.kvk!$D$3:$D$1006,0),2),"")))))),"2. Deild")</f>
        <v/>
      </c>
      <c r="J73" s="13" t="str">
        <f t="shared" si="6"/>
        <v/>
      </c>
      <c r="K73" s="13" t="str">
        <f t="shared" si="7"/>
        <v/>
      </c>
      <c r="L73" s="13">
        <f t="shared" si="8"/>
        <v>0</v>
      </c>
      <c r="M73" s="13" t="str">
        <f t="shared" si="9"/>
        <v xml:space="preserve"> -  </v>
      </c>
      <c r="N73" s="13" t="str">
        <f>IFERROR(IF(AND(G73="Male",B73="Einliðaleikur"),INDEX(Einl.kk!$A$3:$F$1037,MATCH(Skráningarblað!F73,Einl.kk!$D$3:$D$1037,0),6),IF(AND(G73="Male",B73="Tvíliðaleikur"),INDEX(Tvíl.kk!$A$3:$F$1052,MATCH(Skráningarblað!F73,Tvíl.kk!$D$3:$D$1052,0),6),IF(AND(G73="Male",B73="Tvenndarleikur"),INDEX(Tvennd.kk!$A$3:$F$1020,MATCH(Skráningarblað!F73,Tvennd.kk!$D$3:$D$1020,0),6),IF(AND(G73="Female",B73="Einliðaleikur"),INDEX(Einl.kvk!$A$3:$F$1001,MATCH(Skráningarblað!F73,Einl.kvk!$D$3:$D$1001,0),6),IF(AND(G73="Female",B73="Tvíliðaleikur"),INDEX(Tvíl.kvk!$A$3:$F$1002,MATCH(Skráningarblað!F73,Tvíl.kvk!$D$3:$D$1002,0),6),IF(AND(G73="Female",B73="Tvenndarleikur"),INDEX(Tvennd.kvk!$A$3:$F$1006,MATCH(Skráningarblað!F73,Tvennd.kvk!$D$3:$D$1006,0),6),"")))))),0)</f>
        <v/>
      </c>
      <c r="O73" s="13" t="str">
        <f>IFERROR(IF(F73="","",IF(AND(NOT(B73="Einliðaleikur"),D73=""),"Partner Wanted",INDEX(Leikmannaskrá!$A$2:$D$1156,MATCH(D73,Leikmannaskrá!$A$2:$A$1160,0),2))),"")</f>
        <v/>
      </c>
      <c r="P73" s="13" t="str">
        <f>IFERROR(INDEX(Leikmannaskrá!$A$2:$D$1156,MATCH(D73,Leikmannaskrá!$A$2:$A$1160,0),4),"")</f>
        <v/>
      </c>
      <c r="Q73" s="13" t="str">
        <f>IFERROR(IF(AND(P73="Male",B73="Einliðaleikur"),INDEX(Einl.kk!$A$3:$F$1037,MATCH(Skráningarblað!O73,Einl.kk!$D$3:$D$1037,0),2),IF(AND(P73="Male",B73="Tvíliðaleikur"),INDEX(Tvíl.kk!$A$3:$F$1052,MATCH(Skráningarblað!O73,Tvíl.kk!$D$3:$D$1052,0),2),IF(AND(P73="Male",B73="Tvenndarleikur"),INDEX(Tvennd.kk!$A$3:$F$1020,MATCH(Skráningarblað!O73,Tvennd.kk!$D$3:$D$1020,0),2),IF(AND(P73="Female",B73="Einliðaleikur"),INDEX(Einl.kvk!$A$3:$F$1001,MATCH(Skráningarblað!O73,Einl.kvk!$D$3:$D$1001,0),2),IF(AND(P73="Female",B73="Tvíliðaleikur"),INDEX(Tvíl.kvk!$A$3:$F$1002,MATCH(Skráningarblað!O73,Tvíl.kvk!$D$3:$D$1002,0),2),IF(AND(P73="Female",B73="Tvenndarleikur"),INDEX(Tvennd.kvk!$A$3:$F$1006,MATCH(Skráningarblað!O73,Tvennd.kvk!$D$3:$D$1006,0),2),"")))))),"2. Deild")</f>
        <v/>
      </c>
      <c r="R73" s="13" t="str">
        <f t="shared" si="10"/>
        <v/>
      </c>
      <c r="S73" s="13" t="str">
        <f>IFERROR(IF(AND(P73="Male",B73="Einliðaleikur"),INDEX(Einl.kk!$A$3:$F$1037,MATCH(Skráningarblað!O73,Einl.kk!$D$3:$D$1037,0),6),IF(AND(P73="Male",B73="Tvíliðaleikur"),INDEX(Tvíl.kk!$A$3:$F$1052,MATCH(Skráningarblað!O73,Tvíl.kk!$D$3:$D$1052,0),6),IF(AND(P73="Male",B73="Tvenndarleikur"),INDEX(Tvennd.kk!$A$3:$F$1020,MATCH(Skráningarblað!O73,Tvennd.kk!$D$3:$D$1020,0),6),IF(AND(P73="Female",B73="Einliðaleikur"),INDEX(Einl.kvk!$A$3:$F$1001,MATCH(Skráningarblað!O73,Einl.kvk!$D$3:$D$1001,0),6),IF(AND(P73="Female",B73="Tvíliðaleikur"),INDEX(Tvíl.kvk!$A$3:$F$1002,MATCH(Skráningarblað!O73,Tvíl.kvk!$D$3:$D$1002,0),6),IF(AND(P73="Female",B73="Tvenndarleikur"),INDEX(Tvennd.kvk!$A$3:$F$1006,MATCH(Skráningarblað!O73,Tvennd.kvk!$D$3:$D$1006,0),6),"")))))),0)</f>
        <v/>
      </c>
      <c r="T73" s="13" t="str">
        <f>IFERROR(INDEX(Leikmannaskrá!$A$2:$E$597,MATCH(A73,Leikmannaskrá!$A$2:$A$597,0),5),"")</f>
        <v/>
      </c>
      <c r="U73" s="29" t="str">
        <f t="shared" si="11"/>
        <v/>
      </c>
    </row>
    <row r="74" spans="1:21" x14ac:dyDescent="0.35">
      <c r="A74" s="28"/>
      <c r="B74" s="28"/>
      <c r="C74" s="28"/>
      <c r="D74" s="28"/>
      <c r="E74" s="28"/>
      <c r="F74" s="13" t="str">
        <f>IFERROR(INDEX(Leikmannaskrá!$A$2:$D$1156,MATCH(A74,Leikmannaskrá!$A$2:$A$1160,0),2),"")</f>
        <v/>
      </c>
      <c r="G74" s="13" t="str">
        <f>IFERROR(INDEX(Leikmannaskrá!$A$2:$D$1156,MATCH(A74,Leikmannaskrá!$A$2:$A$1160,0),4),"")</f>
        <v/>
      </c>
      <c r="H74" s="13" t="str">
        <f>IFERROR(INDEX(Leikmannaskrá!$A$2:$D$1156,MATCH(A74,Leikmannaskrá!$A$2:$A$1160,0),3),"")</f>
        <v/>
      </c>
      <c r="I74" s="13" t="str">
        <f>IFERROR(IF(AND(G74="Male",B74="Einliðaleikur"),INDEX(Einl.kk!$A$3:$F$1037,MATCH(Skráningarblað!F74,Einl.kk!$D$3:$D$1037,0),2),IF(AND(G74="Male",B74="Tvíliðaleikur"),INDEX(Tvíl.kk!$A$3:$F$1052,MATCH(Skráningarblað!F74,Tvíl.kk!$D$3:$D$1052,0),2),IF(AND(G74="Male",B74="Tvenndarleikur"),INDEX(Tvennd.kk!$A$3:$F$1020,MATCH(Skráningarblað!F74,Tvennd.kk!$D$3:$D$1020,0),2),IF(AND(G74="Female",B74="Einliðaleikur"),INDEX(Einl.kvk!$A$3:$F$1001,MATCH(Skráningarblað!F74,Einl.kvk!$D$3:$D$1001,0),2),IF(AND(G74="Female",B74="Tvíliðaleikur"),INDEX(Tvíl.kvk!$A$3:$F$1002,MATCH(Skráningarblað!F74,Tvíl.kvk!$D$3:$D$1002,0),2),IF(AND(G74="Female",B74="Tvenndarleikur"),INDEX(Tvennd.kvk!$A$3:$F$1006,MATCH(Skráningarblað!F74,Tvennd.kvk!$D$3:$D$1006,0),2),"")))))),"2. Deild")</f>
        <v/>
      </c>
      <c r="J74" s="13" t="str">
        <f t="shared" si="6"/>
        <v/>
      </c>
      <c r="K74" s="13" t="str">
        <f t="shared" si="7"/>
        <v/>
      </c>
      <c r="L74" s="13">
        <f t="shared" si="8"/>
        <v>0</v>
      </c>
      <c r="M74" s="13" t="str">
        <f t="shared" si="9"/>
        <v xml:space="preserve"> -  </v>
      </c>
      <c r="N74" s="13" t="str">
        <f>IFERROR(IF(AND(G74="Male",B74="Einliðaleikur"),INDEX(Einl.kk!$A$3:$F$1037,MATCH(Skráningarblað!F74,Einl.kk!$D$3:$D$1037,0),6),IF(AND(G74="Male",B74="Tvíliðaleikur"),INDEX(Tvíl.kk!$A$3:$F$1052,MATCH(Skráningarblað!F74,Tvíl.kk!$D$3:$D$1052,0),6),IF(AND(G74="Male",B74="Tvenndarleikur"),INDEX(Tvennd.kk!$A$3:$F$1020,MATCH(Skráningarblað!F74,Tvennd.kk!$D$3:$D$1020,0),6),IF(AND(G74="Female",B74="Einliðaleikur"),INDEX(Einl.kvk!$A$3:$F$1001,MATCH(Skráningarblað!F74,Einl.kvk!$D$3:$D$1001,0),6),IF(AND(G74="Female",B74="Tvíliðaleikur"),INDEX(Tvíl.kvk!$A$3:$F$1002,MATCH(Skráningarblað!F74,Tvíl.kvk!$D$3:$D$1002,0),6),IF(AND(G74="Female",B74="Tvenndarleikur"),INDEX(Tvennd.kvk!$A$3:$F$1006,MATCH(Skráningarblað!F74,Tvennd.kvk!$D$3:$D$1006,0),6),"")))))),0)</f>
        <v/>
      </c>
      <c r="O74" s="13" t="str">
        <f>IFERROR(IF(F74="","",IF(AND(NOT(B74="Einliðaleikur"),D74=""),"Partner Wanted",INDEX(Leikmannaskrá!$A$2:$D$1156,MATCH(D74,Leikmannaskrá!$A$2:$A$1160,0),2))),"")</f>
        <v/>
      </c>
      <c r="P74" s="13" t="str">
        <f>IFERROR(INDEX(Leikmannaskrá!$A$2:$D$1156,MATCH(D74,Leikmannaskrá!$A$2:$A$1160,0),4),"")</f>
        <v/>
      </c>
      <c r="Q74" s="13" t="str">
        <f>IFERROR(IF(AND(P74="Male",B74="Einliðaleikur"),INDEX(Einl.kk!$A$3:$F$1037,MATCH(Skráningarblað!O74,Einl.kk!$D$3:$D$1037,0),2),IF(AND(P74="Male",B74="Tvíliðaleikur"),INDEX(Tvíl.kk!$A$3:$F$1052,MATCH(Skráningarblað!O74,Tvíl.kk!$D$3:$D$1052,0),2),IF(AND(P74="Male",B74="Tvenndarleikur"),INDEX(Tvennd.kk!$A$3:$F$1020,MATCH(Skráningarblað!O74,Tvennd.kk!$D$3:$D$1020,0),2),IF(AND(P74="Female",B74="Einliðaleikur"),INDEX(Einl.kvk!$A$3:$F$1001,MATCH(Skráningarblað!O74,Einl.kvk!$D$3:$D$1001,0),2),IF(AND(P74="Female",B74="Tvíliðaleikur"),INDEX(Tvíl.kvk!$A$3:$F$1002,MATCH(Skráningarblað!O74,Tvíl.kvk!$D$3:$D$1002,0),2),IF(AND(P74="Female",B74="Tvenndarleikur"),INDEX(Tvennd.kvk!$A$3:$F$1006,MATCH(Skráningarblað!O74,Tvennd.kvk!$D$3:$D$1006,0),2),"")))))),"2. Deild")</f>
        <v/>
      </c>
      <c r="R74" s="13" t="str">
        <f t="shared" si="10"/>
        <v/>
      </c>
      <c r="S74" s="13" t="str">
        <f>IFERROR(IF(AND(P74="Male",B74="Einliðaleikur"),INDEX(Einl.kk!$A$3:$F$1037,MATCH(Skráningarblað!O74,Einl.kk!$D$3:$D$1037,0),6),IF(AND(P74="Male",B74="Tvíliðaleikur"),INDEX(Tvíl.kk!$A$3:$F$1052,MATCH(Skráningarblað!O74,Tvíl.kk!$D$3:$D$1052,0),6),IF(AND(P74="Male",B74="Tvenndarleikur"),INDEX(Tvennd.kk!$A$3:$F$1020,MATCH(Skráningarblað!O74,Tvennd.kk!$D$3:$D$1020,0),6),IF(AND(P74="Female",B74="Einliðaleikur"),INDEX(Einl.kvk!$A$3:$F$1001,MATCH(Skráningarblað!O74,Einl.kvk!$D$3:$D$1001,0),6),IF(AND(P74="Female",B74="Tvíliðaleikur"),INDEX(Tvíl.kvk!$A$3:$F$1002,MATCH(Skráningarblað!O74,Tvíl.kvk!$D$3:$D$1002,0),6),IF(AND(P74="Female",B74="Tvenndarleikur"),INDEX(Tvennd.kvk!$A$3:$F$1006,MATCH(Skráningarblað!O74,Tvennd.kvk!$D$3:$D$1006,0),6),"")))))),0)</f>
        <v/>
      </c>
      <c r="T74" s="13" t="str">
        <f>IFERROR(INDEX(Leikmannaskrá!$A$2:$E$597,MATCH(A74,Leikmannaskrá!$A$2:$A$597,0),5),"")</f>
        <v/>
      </c>
      <c r="U74" s="29" t="str">
        <f t="shared" si="11"/>
        <v/>
      </c>
    </row>
    <row r="75" spans="1:21" x14ac:dyDescent="0.35">
      <c r="A75" s="28"/>
      <c r="B75" s="28"/>
      <c r="C75" s="28"/>
      <c r="D75" s="28"/>
      <c r="E75" s="28"/>
      <c r="F75" s="13" t="str">
        <f>IFERROR(INDEX(Leikmannaskrá!$A$2:$D$1156,MATCH(A75,Leikmannaskrá!$A$2:$A$1160,0),2),"")</f>
        <v/>
      </c>
      <c r="G75" s="13" t="str">
        <f>IFERROR(INDEX(Leikmannaskrá!$A$2:$D$1156,MATCH(A75,Leikmannaskrá!$A$2:$A$1160,0),4),"")</f>
        <v/>
      </c>
      <c r="H75" s="13" t="str">
        <f>IFERROR(INDEX(Leikmannaskrá!$A$2:$D$1156,MATCH(A75,Leikmannaskrá!$A$2:$A$1160,0),3),"")</f>
        <v/>
      </c>
      <c r="I75" s="13" t="str">
        <f>IFERROR(IF(AND(G75="Male",B75="Einliðaleikur"),INDEX(Einl.kk!$A$3:$F$1037,MATCH(Skráningarblað!F75,Einl.kk!$D$3:$D$1037,0),2),IF(AND(G75="Male",B75="Tvíliðaleikur"),INDEX(Tvíl.kk!$A$3:$F$1052,MATCH(Skráningarblað!F75,Tvíl.kk!$D$3:$D$1052,0),2),IF(AND(G75="Male",B75="Tvenndarleikur"),INDEX(Tvennd.kk!$A$3:$F$1020,MATCH(Skráningarblað!F75,Tvennd.kk!$D$3:$D$1020,0),2),IF(AND(G75="Female",B75="Einliðaleikur"),INDEX(Einl.kvk!$A$3:$F$1001,MATCH(Skráningarblað!F75,Einl.kvk!$D$3:$D$1001,0),2),IF(AND(G75="Female",B75="Tvíliðaleikur"),INDEX(Tvíl.kvk!$A$3:$F$1002,MATCH(Skráningarblað!F75,Tvíl.kvk!$D$3:$D$1002,0),2),IF(AND(G75="Female",B75="Tvenndarleikur"),INDEX(Tvennd.kvk!$A$3:$F$1006,MATCH(Skráningarblað!F75,Tvennd.kvk!$D$3:$D$1006,0),2),"")))))),"2. Deild")</f>
        <v/>
      </c>
      <c r="J75" s="13" t="str">
        <f t="shared" si="6"/>
        <v/>
      </c>
      <c r="K75" s="13" t="str">
        <f t="shared" si="7"/>
        <v/>
      </c>
      <c r="L75" s="13">
        <f t="shared" si="8"/>
        <v>0</v>
      </c>
      <c r="M75" s="13" t="str">
        <f t="shared" si="9"/>
        <v xml:space="preserve"> -  </v>
      </c>
      <c r="N75" s="13" t="str">
        <f>IFERROR(IF(AND(G75="Male",B75="Einliðaleikur"),INDEX(Einl.kk!$A$3:$F$1037,MATCH(Skráningarblað!F75,Einl.kk!$D$3:$D$1037,0),6),IF(AND(G75="Male",B75="Tvíliðaleikur"),INDEX(Tvíl.kk!$A$3:$F$1052,MATCH(Skráningarblað!F75,Tvíl.kk!$D$3:$D$1052,0),6),IF(AND(G75="Male",B75="Tvenndarleikur"),INDEX(Tvennd.kk!$A$3:$F$1020,MATCH(Skráningarblað!F75,Tvennd.kk!$D$3:$D$1020,0),6),IF(AND(G75="Female",B75="Einliðaleikur"),INDEX(Einl.kvk!$A$3:$F$1001,MATCH(Skráningarblað!F75,Einl.kvk!$D$3:$D$1001,0),6),IF(AND(G75="Female",B75="Tvíliðaleikur"),INDEX(Tvíl.kvk!$A$3:$F$1002,MATCH(Skráningarblað!F75,Tvíl.kvk!$D$3:$D$1002,0),6),IF(AND(G75="Female",B75="Tvenndarleikur"),INDEX(Tvennd.kvk!$A$3:$F$1006,MATCH(Skráningarblað!F75,Tvennd.kvk!$D$3:$D$1006,0),6),"")))))),0)</f>
        <v/>
      </c>
      <c r="O75" s="13" t="str">
        <f>IFERROR(IF(F75="","",IF(AND(NOT(B75="Einliðaleikur"),D75=""),"Partner Wanted",INDEX(Leikmannaskrá!$A$2:$D$1156,MATCH(D75,Leikmannaskrá!$A$2:$A$1160,0),2))),"")</f>
        <v/>
      </c>
      <c r="P75" s="13" t="str">
        <f>IFERROR(INDEX(Leikmannaskrá!$A$2:$D$1156,MATCH(D75,Leikmannaskrá!$A$2:$A$1160,0),4),"")</f>
        <v/>
      </c>
      <c r="Q75" s="13" t="str">
        <f>IFERROR(IF(AND(P75="Male",B75="Einliðaleikur"),INDEX(Einl.kk!$A$3:$F$1037,MATCH(Skráningarblað!O75,Einl.kk!$D$3:$D$1037,0),2),IF(AND(P75="Male",B75="Tvíliðaleikur"),INDEX(Tvíl.kk!$A$3:$F$1052,MATCH(Skráningarblað!O75,Tvíl.kk!$D$3:$D$1052,0),2),IF(AND(P75="Male",B75="Tvenndarleikur"),INDEX(Tvennd.kk!$A$3:$F$1020,MATCH(Skráningarblað!O75,Tvennd.kk!$D$3:$D$1020,0),2),IF(AND(P75="Female",B75="Einliðaleikur"),INDEX(Einl.kvk!$A$3:$F$1001,MATCH(Skráningarblað!O75,Einl.kvk!$D$3:$D$1001,0),2),IF(AND(P75="Female",B75="Tvíliðaleikur"),INDEX(Tvíl.kvk!$A$3:$F$1002,MATCH(Skráningarblað!O75,Tvíl.kvk!$D$3:$D$1002,0),2),IF(AND(P75="Female",B75="Tvenndarleikur"),INDEX(Tvennd.kvk!$A$3:$F$1006,MATCH(Skráningarblað!O75,Tvennd.kvk!$D$3:$D$1006,0),2),"")))))),"2. Deild")</f>
        <v/>
      </c>
      <c r="R75" s="13" t="str">
        <f t="shared" si="10"/>
        <v/>
      </c>
      <c r="S75" s="13" t="str">
        <f>IFERROR(IF(AND(P75="Male",B75="Einliðaleikur"),INDEX(Einl.kk!$A$3:$F$1037,MATCH(Skráningarblað!O75,Einl.kk!$D$3:$D$1037,0),6),IF(AND(P75="Male",B75="Tvíliðaleikur"),INDEX(Tvíl.kk!$A$3:$F$1052,MATCH(Skráningarblað!O75,Tvíl.kk!$D$3:$D$1052,0),6),IF(AND(P75="Male",B75="Tvenndarleikur"),INDEX(Tvennd.kk!$A$3:$F$1020,MATCH(Skráningarblað!O75,Tvennd.kk!$D$3:$D$1020,0),6),IF(AND(P75="Female",B75="Einliðaleikur"),INDEX(Einl.kvk!$A$3:$F$1001,MATCH(Skráningarblað!O75,Einl.kvk!$D$3:$D$1001,0),6),IF(AND(P75="Female",B75="Tvíliðaleikur"),INDEX(Tvíl.kvk!$A$3:$F$1002,MATCH(Skráningarblað!O75,Tvíl.kvk!$D$3:$D$1002,0),6),IF(AND(P75="Female",B75="Tvenndarleikur"),INDEX(Tvennd.kvk!$A$3:$F$1006,MATCH(Skráningarblað!O75,Tvennd.kvk!$D$3:$D$1006,0),6),"")))))),0)</f>
        <v/>
      </c>
      <c r="T75" s="13" t="str">
        <f>IFERROR(INDEX(Leikmannaskrá!$A$2:$E$597,MATCH(A75,Leikmannaskrá!$A$2:$A$597,0),5),"")</f>
        <v/>
      </c>
      <c r="U75" s="29" t="str">
        <f t="shared" si="11"/>
        <v/>
      </c>
    </row>
    <row r="76" spans="1:21" x14ac:dyDescent="0.35">
      <c r="A76" s="28"/>
      <c r="B76" s="28"/>
      <c r="C76" s="28"/>
      <c r="D76" s="28"/>
      <c r="E76" s="28"/>
      <c r="F76" s="13" t="str">
        <f>IFERROR(INDEX(Leikmannaskrá!$A$2:$D$1156,MATCH(A76,Leikmannaskrá!$A$2:$A$1160,0),2),"")</f>
        <v/>
      </c>
      <c r="G76" s="13" t="str">
        <f>IFERROR(INDEX(Leikmannaskrá!$A$2:$D$1156,MATCH(A76,Leikmannaskrá!$A$2:$A$1160,0),4),"")</f>
        <v/>
      </c>
      <c r="H76" s="13" t="str">
        <f>IFERROR(INDEX(Leikmannaskrá!$A$2:$D$1156,MATCH(A76,Leikmannaskrá!$A$2:$A$1160,0),3),"")</f>
        <v/>
      </c>
      <c r="I76" s="13" t="str">
        <f>IFERROR(IF(AND(G76="Male",B76="Einliðaleikur"),INDEX(Einl.kk!$A$3:$F$1037,MATCH(Skráningarblað!F76,Einl.kk!$D$3:$D$1037,0),2),IF(AND(G76="Male",B76="Tvíliðaleikur"),INDEX(Tvíl.kk!$A$3:$F$1052,MATCH(Skráningarblað!F76,Tvíl.kk!$D$3:$D$1052,0),2),IF(AND(G76="Male",B76="Tvenndarleikur"),INDEX(Tvennd.kk!$A$3:$F$1020,MATCH(Skráningarblað!F76,Tvennd.kk!$D$3:$D$1020,0),2),IF(AND(G76="Female",B76="Einliðaleikur"),INDEX(Einl.kvk!$A$3:$F$1001,MATCH(Skráningarblað!F76,Einl.kvk!$D$3:$D$1001,0),2),IF(AND(G76="Female",B76="Tvíliðaleikur"),INDEX(Tvíl.kvk!$A$3:$F$1002,MATCH(Skráningarblað!F76,Tvíl.kvk!$D$3:$D$1002,0),2),IF(AND(G76="Female",B76="Tvenndarleikur"),INDEX(Tvennd.kvk!$A$3:$F$1006,MATCH(Skráningarblað!F76,Tvennd.kvk!$D$3:$D$1006,0),2),"")))))),"2. Deild")</f>
        <v/>
      </c>
      <c r="J76" s="13" t="str">
        <f t="shared" si="6"/>
        <v/>
      </c>
      <c r="K76" s="13" t="str">
        <f t="shared" si="7"/>
        <v/>
      </c>
      <c r="L76" s="13">
        <f t="shared" si="8"/>
        <v>0</v>
      </c>
      <c r="M76" s="13" t="str">
        <f t="shared" si="9"/>
        <v xml:space="preserve"> -  </v>
      </c>
      <c r="N76" s="13" t="str">
        <f>IFERROR(IF(AND(G76="Male",B76="Einliðaleikur"),INDEX(Einl.kk!$A$3:$F$1037,MATCH(Skráningarblað!F76,Einl.kk!$D$3:$D$1037,0),6),IF(AND(G76="Male",B76="Tvíliðaleikur"),INDEX(Tvíl.kk!$A$3:$F$1052,MATCH(Skráningarblað!F76,Tvíl.kk!$D$3:$D$1052,0),6),IF(AND(G76="Male",B76="Tvenndarleikur"),INDEX(Tvennd.kk!$A$3:$F$1020,MATCH(Skráningarblað!F76,Tvennd.kk!$D$3:$D$1020,0),6),IF(AND(G76="Female",B76="Einliðaleikur"),INDEX(Einl.kvk!$A$3:$F$1001,MATCH(Skráningarblað!F76,Einl.kvk!$D$3:$D$1001,0),6),IF(AND(G76="Female",B76="Tvíliðaleikur"),INDEX(Tvíl.kvk!$A$3:$F$1002,MATCH(Skráningarblað!F76,Tvíl.kvk!$D$3:$D$1002,0),6),IF(AND(G76="Female",B76="Tvenndarleikur"),INDEX(Tvennd.kvk!$A$3:$F$1006,MATCH(Skráningarblað!F76,Tvennd.kvk!$D$3:$D$1006,0),6),"")))))),0)</f>
        <v/>
      </c>
      <c r="O76" s="13" t="str">
        <f>IFERROR(IF(F76="","",IF(AND(NOT(B76="Einliðaleikur"),D76=""),"Partner Wanted",INDEX(Leikmannaskrá!$A$2:$D$1156,MATCH(D76,Leikmannaskrá!$A$2:$A$1160,0),2))),"")</f>
        <v/>
      </c>
      <c r="P76" s="13" t="str">
        <f>IFERROR(INDEX(Leikmannaskrá!$A$2:$D$1156,MATCH(D76,Leikmannaskrá!$A$2:$A$1160,0),4),"")</f>
        <v/>
      </c>
      <c r="Q76" s="13" t="str">
        <f>IFERROR(IF(AND(P76="Male",B76="Einliðaleikur"),INDEX(Einl.kk!$A$3:$F$1037,MATCH(Skráningarblað!O76,Einl.kk!$D$3:$D$1037,0),2),IF(AND(P76="Male",B76="Tvíliðaleikur"),INDEX(Tvíl.kk!$A$3:$F$1052,MATCH(Skráningarblað!O76,Tvíl.kk!$D$3:$D$1052,0),2),IF(AND(P76="Male",B76="Tvenndarleikur"),INDEX(Tvennd.kk!$A$3:$F$1020,MATCH(Skráningarblað!O76,Tvennd.kk!$D$3:$D$1020,0),2),IF(AND(P76="Female",B76="Einliðaleikur"),INDEX(Einl.kvk!$A$3:$F$1001,MATCH(Skráningarblað!O76,Einl.kvk!$D$3:$D$1001,0),2),IF(AND(P76="Female",B76="Tvíliðaleikur"),INDEX(Tvíl.kvk!$A$3:$F$1002,MATCH(Skráningarblað!O76,Tvíl.kvk!$D$3:$D$1002,0),2),IF(AND(P76="Female",B76="Tvenndarleikur"),INDEX(Tvennd.kvk!$A$3:$F$1006,MATCH(Skráningarblað!O76,Tvennd.kvk!$D$3:$D$1006,0),2),"")))))),"2. Deild")</f>
        <v/>
      </c>
      <c r="R76" s="13" t="str">
        <f t="shared" si="10"/>
        <v/>
      </c>
      <c r="S76" s="13" t="str">
        <f>IFERROR(IF(AND(P76="Male",B76="Einliðaleikur"),INDEX(Einl.kk!$A$3:$F$1037,MATCH(Skráningarblað!O76,Einl.kk!$D$3:$D$1037,0),6),IF(AND(P76="Male",B76="Tvíliðaleikur"),INDEX(Tvíl.kk!$A$3:$F$1052,MATCH(Skráningarblað!O76,Tvíl.kk!$D$3:$D$1052,0),6),IF(AND(P76="Male",B76="Tvenndarleikur"),INDEX(Tvennd.kk!$A$3:$F$1020,MATCH(Skráningarblað!O76,Tvennd.kk!$D$3:$D$1020,0),6),IF(AND(P76="Female",B76="Einliðaleikur"),INDEX(Einl.kvk!$A$3:$F$1001,MATCH(Skráningarblað!O76,Einl.kvk!$D$3:$D$1001,0),6),IF(AND(P76="Female",B76="Tvíliðaleikur"),INDEX(Tvíl.kvk!$A$3:$F$1002,MATCH(Skráningarblað!O76,Tvíl.kvk!$D$3:$D$1002,0),6),IF(AND(P76="Female",B76="Tvenndarleikur"),INDEX(Tvennd.kvk!$A$3:$F$1006,MATCH(Skráningarblað!O76,Tvennd.kvk!$D$3:$D$1006,0),6),"")))))),0)</f>
        <v/>
      </c>
      <c r="T76" s="13" t="str">
        <f>IFERROR(INDEX(Leikmannaskrá!$A$2:$E$597,MATCH(A76,Leikmannaskrá!$A$2:$A$597,0),5),"")</f>
        <v/>
      </c>
      <c r="U76" s="29" t="str">
        <f t="shared" si="11"/>
        <v/>
      </c>
    </row>
    <row r="77" spans="1:21" x14ac:dyDescent="0.35">
      <c r="A77" s="28"/>
      <c r="B77" s="28"/>
      <c r="C77" s="28"/>
      <c r="D77" s="28"/>
      <c r="E77" s="28"/>
      <c r="F77" s="13" t="str">
        <f>IFERROR(INDEX(Leikmannaskrá!$A$2:$D$1156,MATCH(A77,Leikmannaskrá!$A$2:$A$1160,0),2),"")</f>
        <v/>
      </c>
      <c r="G77" s="13" t="str">
        <f>IFERROR(INDEX(Leikmannaskrá!$A$2:$D$1156,MATCH(A77,Leikmannaskrá!$A$2:$A$1160,0),4),"")</f>
        <v/>
      </c>
      <c r="H77" s="13" t="str">
        <f>IFERROR(INDEX(Leikmannaskrá!$A$2:$D$1156,MATCH(A77,Leikmannaskrá!$A$2:$A$1160,0),3),"")</f>
        <v/>
      </c>
      <c r="I77" s="13" t="str">
        <f>IFERROR(IF(AND(G77="Male",B77="Einliðaleikur"),INDEX(Einl.kk!$A$3:$F$1037,MATCH(Skráningarblað!F77,Einl.kk!$D$3:$D$1037,0),2),IF(AND(G77="Male",B77="Tvíliðaleikur"),INDEX(Tvíl.kk!$A$3:$F$1052,MATCH(Skráningarblað!F77,Tvíl.kk!$D$3:$D$1052,0),2),IF(AND(G77="Male",B77="Tvenndarleikur"),INDEX(Tvennd.kk!$A$3:$F$1020,MATCH(Skráningarblað!F77,Tvennd.kk!$D$3:$D$1020,0),2),IF(AND(G77="Female",B77="Einliðaleikur"),INDEX(Einl.kvk!$A$3:$F$1001,MATCH(Skráningarblað!F77,Einl.kvk!$D$3:$D$1001,0),2),IF(AND(G77="Female",B77="Tvíliðaleikur"),INDEX(Tvíl.kvk!$A$3:$F$1002,MATCH(Skráningarblað!F77,Tvíl.kvk!$D$3:$D$1002,0),2),IF(AND(G77="Female",B77="Tvenndarleikur"),INDEX(Tvennd.kvk!$A$3:$F$1006,MATCH(Skráningarblað!F77,Tvennd.kvk!$D$3:$D$1006,0),2),"")))))),"2. Deild")</f>
        <v/>
      </c>
      <c r="J77" s="13" t="str">
        <f t="shared" si="6"/>
        <v/>
      </c>
      <c r="K77" s="13" t="str">
        <f t="shared" si="7"/>
        <v/>
      </c>
      <c r="L77" s="13">
        <f t="shared" si="8"/>
        <v>0</v>
      </c>
      <c r="M77" s="13" t="str">
        <f t="shared" si="9"/>
        <v xml:space="preserve"> -  </v>
      </c>
      <c r="N77" s="13" t="str">
        <f>IFERROR(IF(AND(G77="Male",B77="Einliðaleikur"),INDEX(Einl.kk!$A$3:$F$1037,MATCH(Skráningarblað!F77,Einl.kk!$D$3:$D$1037,0),6),IF(AND(G77="Male",B77="Tvíliðaleikur"),INDEX(Tvíl.kk!$A$3:$F$1052,MATCH(Skráningarblað!F77,Tvíl.kk!$D$3:$D$1052,0),6),IF(AND(G77="Male",B77="Tvenndarleikur"),INDEX(Tvennd.kk!$A$3:$F$1020,MATCH(Skráningarblað!F77,Tvennd.kk!$D$3:$D$1020,0),6),IF(AND(G77="Female",B77="Einliðaleikur"),INDEX(Einl.kvk!$A$3:$F$1001,MATCH(Skráningarblað!F77,Einl.kvk!$D$3:$D$1001,0),6),IF(AND(G77="Female",B77="Tvíliðaleikur"),INDEX(Tvíl.kvk!$A$3:$F$1002,MATCH(Skráningarblað!F77,Tvíl.kvk!$D$3:$D$1002,0),6),IF(AND(G77="Female",B77="Tvenndarleikur"),INDEX(Tvennd.kvk!$A$3:$F$1006,MATCH(Skráningarblað!F77,Tvennd.kvk!$D$3:$D$1006,0),6),"")))))),0)</f>
        <v/>
      </c>
      <c r="O77" s="13" t="str">
        <f>IFERROR(IF(F77="","",IF(AND(NOT(B77="Einliðaleikur"),D77=""),"Partner Wanted",INDEX(Leikmannaskrá!$A$2:$D$1156,MATCH(D77,Leikmannaskrá!$A$2:$A$1160,0),2))),"")</f>
        <v/>
      </c>
      <c r="P77" s="13" t="str">
        <f>IFERROR(INDEX(Leikmannaskrá!$A$2:$D$1156,MATCH(D77,Leikmannaskrá!$A$2:$A$1160,0),4),"")</f>
        <v/>
      </c>
      <c r="Q77" s="13" t="str">
        <f>IFERROR(IF(AND(P77="Male",B77="Einliðaleikur"),INDEX(Einl.kk!$A$3:$F$1037,MATCH(Skráningarblað!O77,Einl.kk!$D$3:$D$1037,0),2),IF(AND(P77="Male",B77="Tvíliðaleikur"),INDEX(Tvíl.kk!$A$3:$F$1052,MATCH(Skráningarblað!O77,Tvíl.kk!$D$3:$D$1052,0),2),IF(AND(P77="Male",B77="Tvenndarleikur"),INDEX(Tvennd.kk!$A$3:$F$1020,MATCH(Skráningarblað!O77,Tvennd.kk!$D$3:$D$1020,0),2),IF(AND(P77="Female",B77="Einliðaleikur"),INDEX(Einl.kvk!$A$3:$F$1001,MATCH(Skráningarblað!O77,Einl.kvk!$D$3:$D$1001,0),2),IF(AND(P77="Female",B77="Tvíliðaleikur"),INDEX(Tvíl.kvk!$A$3:$F$1002,MATCH(Skráningarblað!O77,Tvíl.kvk!$D$3:$D$1002,0),2),IF(AND(P77="Female",B77="Tvenndarleikur"),INDEX(Tvennd.kvk!$A$3:$F$1006,MATCH(Skráningarblað!O77,Tvennd.kvk!$D$3:$D$1006,0),2),"")))))),"2. Deild")</f>
        <v/>
      </c>
      <c r="R77" s="13" t="str">
        <f t="shared" si="10"/>
        <v/>
      </c>
      <c r="S77" s="13" t="str">
        <f>IFERROR(IF(AND(P77="Male",B77="Einliðaleikur"),INDEX(Einl.kk!$A$3:$F$1037,MATCH(Skráningarblað!O77,Einl.kk!$D$3:$D$1037,0),6),IF(AND(P77="Male",B77="Tvíliðaleikur"),INDEX(Tvíl.kk!$A$3:$F$1052,MATCH(Skráningarblað!O77,Tvíl.kk!$D$3:$D$1052,0),6),IF(AND(P77="Male",B77="Tvenndarleikur"),INDEX(Tvennd.kk!$A$3:$F$1020,MATCH(Skráningarblað!O77,Tvennd.kk!$D$3:$D$1020,0),6),IF(AND(P77="Female",B77="Einliðaleikur"),INDEX(Einl.kvk!$A$3:$F$1001,MATCH(Skráningarblað!O77,Einl.kvk!$D$3:$D$1001,0),6),IF(AND(P77="Female",B77="Tvíliðaleikur"),INDEX(Tvíl.kvk!$A$3:$F$1002,MATCH(Skráningarblað!O77,Tvíl.kvk!$D$3:$D$1002,0),6),IF(AND(P77="Female",B77="Tvenndarleikur"),INDEX(Tvennd.kvk!$A$3:$F$1006,MATCH(Skráningarblað!O77,Tvennd.kvk!$D$3:$D$1006,0),6),"")))))),0)</f>
        <v/>
      </c>
      <c r="T77" s="13" t="str">
        <f>IFERROR(INDEX(Leikmannaskrá!$A$2:$E$597,MATCH(A77,Leikmannaskrá!$A$2:$A$597,0),5),"")</f>
        <v/>
      </c>
      <c r="U77" s="29" t="str">
        <f t="shared" si="11"/>
        <v/>
      </c>
    </row>
    <row r="78" spans="1:21" x14ac:dyDescent="0.35">
      <c r="A78" s="28"/>
      <c r="B78" s="28"/>
      <c r="C78" s="28"/>
      <c r="D78" s="28"/>
      <c r="E78" s="28"/>
      <c r="F78" s="13" t="str">
        <f>IFERROR(INDEX(Leikmannaskrá!$A$2:$D$1156,MATCH(A78,Leikmannaskrá!$A$2:$A$1160,0),2),"")</f>
        <v/>
      </c>
      <c r="G78" s="13" t="str">
        <f>IFERROR(INDEX(Leikmannaskrá!$A$2:$D$1156,MATCH(A78,Leikmannaskrá!$A$2:$A$1160,0),4),"")</f>
        <v/>
      </c>
      <c r="H78" s="13" t="str">
        <f>IFERROR(INDEX(Leikmannaskrá!$A$2:$D$1156,MATCH(A78,Leikmannaskrá!$A$2:$A$1160,0),3),"")</f>
        <v/>
      </c>
      <c r="I78" s="13" t="str">
        <f>IFERROR(IF(AND(G78="Male",B78="Einliðaleikur"),INDEX(Einl.kk!$A$3:$F$1037,MATCH(Skráningarblað!F78,Einl.kk!$D$3:$D$1037,0),2),IF(AND(G78="Male",B78="Tvíliðaleikur"),INDEX(Tvíl.kk!$A$3:$F$1052,MATCH(Skráningarblað!F78,Tvíl.kk!$D$3:$D$1052,0),2),IF(AND(G78="Male",B78="Tvenndarleikur"),INDEX(Tvennd.kk!$A$3:$F$1020,MATCH(Skráningarblað!F78,Tvennd.kk!$D$3:$D$1020,0),2),IF(AND(G78="Female",B78="Einliðaleikur"),INDEX(Einl.kvk!$A$3:$F$1001,MATCH(Skráningarblað!F78,Einl.kvk!$D$3:$D$1001,0),2),IF(AND(G78="Female",B78="Tvíliðaleikur"),INDEX(Tvíl.kvk!$A$3:$F$1002,MATCH(Skráningarblað!F78,Tvíl.kvk!$D$3:$D$1002,0),2),IF(AND(G78="Female",B78="Tvenndarleikur"),INDEX(Tvennd.kvk!$A$3:$F$1006,MATCH(Skráningarblað!F78,Tvennd.kvk!$D$3:$D$1006,0),2),"")))))),"2. Deild")</f>
        <v/>
      </c>
      <c r="J78" s="13" t="str">
        <f t="shared" si="6"/>
        <v/>
      </c>
      <c r="K78" s="13" t="str">
        <f t="shared" si="7"/>
        <v/>
      </c>
      <c r="L78" s="13">
        <f t="shared" si="8"/>
        <v>0</v>
      </c>
      <c r="M78" s="13" t="str">
        <f t="shared" si="9"/>
        <v xml:space="preserve"> -  </v>
      </c>
      <c r="N78" s="13" t="str">
        <f>IFERROR(IF(AND(G78="Male",B78="Einliðaleikur"),INDEX(Einl.kk!$A$3:$F$1037,MATCH(Skráningarblað!F78,Einl.kk!$D$3:$D$1037,0),6),IF(AND(G78="Male",B78="Tvíliðaleikur"),INDEX(Tvíl.kk!$A$3:$F$1052,MATCH(Skráningarblað!F78,Tvíl.kk!$D$3:$D$1052,0),6),IF(AND(G78="Male",B78="Tvenndarleikur"),INDEX(Tvennd.kk!$A$3:$F$1020,MATCH(Skráningarblað!F78,Tvennd.kk!$D$3:$D$1020,0),6),IF(AND(G78="Female",B78="Einliðaleikur"),INDEX(Einl.kvk!$A$3:$F$1001,MATCH(Skráningarblað!F78,Einl.kvk!$D$3:$D$1001,0),6),IF(AND(G78="Female",B78="Tvíliðaleikur"),INDEX(Tvíl.kvk!$A$3:$F$1002,MATCH(Skráningarblað!F78,Tvíl.kvk!$D$3:$D$1002,0),6),IF(AND(G78="Female",B78="Tvenndarleikur"),INDEX(Tvennd.kvk!$A$3:$F$1006,MATCH(Skráningarblað!F78,Tvennd.kvk!$D$3:$D$1006,0),6),"")))))),0)</f>
        <v/>
      </c>
      <c r="O78" s="13" t="str">
        <f>IFERROR(IF(F78="","",IF(AND(NOT(B78="Einliðaleikur"),D78=""),"Partner Wanted",INDEX(Leikmannaskrá!$A$2:$D$1156,MATCH(D78,Leikmannaskrá!$A$2:$A$1160,0),2))),"")</f>
        <v/>
      </c>
      <c r="P78" s="13" t="str">
        <f>IFERROR(INDEX(Leikmannaskrá!$A$2:$D$1156,MATCH(D78,Leikmannaskrá!$A$2:$A$1160,0),4),"")</f>
        <v/>
      </c>
      <c r="Q78" s="13" t="str">
        <f>IFERROR(IF(AND(P78="Male",B78="Einliðaleikur"),INDEX(Einl.kk!$A$3:$F$1037,MATCH(Skráningarblað!O78,Einl.kk!$D$3:$D$1037,0),2),IF(AND(P78="Male",B78="Tvíliðaleikur"),INDEX(Tvíl.kk!$A$3:$F$1052,MATCH(Skráningarblað!O78,Tvíl.kk!$D$3:$D$1052,0),2),IF(AND(P78="Male",B78="Tvenndarleikur"),INDEX(Tvennd.kk!$A$3:$F$1020,MATCH(Skráningarblað!O78,Tvennd.kk!$D$3:$D$1020,0),2),IF(AND(P78="Female",B78="Einliðaleikur"),INDEX(Einl.kvk!$A$3:$F$1001,MATCH(Skráningarblað!O78,Einl.kvk!$D$3:$D$1001,0),2),IF(AND(P78="Female",B78="Tvíliðaleikur"),INDEX(Tvíl.kvk!$A$3:$F$1002,MATCH(Skráningarblað!O78,Tvíl.kvk!$D$3:$D$1002,0),2),IF(AND(P78="Female",B78="Tvenndarleikur"),INDEX(Tvennd.kvk!$A$3:$F$1006,MATCH(Skráningarblað!O78,Tvennd.kvk!$D$3:$D$1006,0),2),"")))))),"2. Deild")</f>
        <v/>
      </c>
      <c r="R78" s="13" t="str">
        <f t="shared" si="10"/>
        <v/>
      </c>
      <c r="S78" s="13" t="str">
        <f>IFERROR(IF(AND(P78="Male",B78="Einliðaleikur"),INDEX(Einl.kk!$A$3:$F$1037,MATCH(Skráningarblað!O78,Einl.kk!$D$3:$D$1037,0),6),IF(AND(P78="Male",B78="Tvíliðaleikur"),INDEX(Tvíl.kk!$A$3:$F$1052,MATCH(Skráningarblað!O78,Tvíl.kk!$D$3:$D$1052,0),6),IF(AND(P78="Male",B78="Tvenndarleikur"),INDEX(Tvennd.kk!$A$3:$F$1020,MATCH(Skráningarblað!O78,Tvennd.kk!$D$3:$D$1020,0),6),IF(AND(P78="Female",B78="Einliðaleikur"),INDEX(Einl.kvk!$A$3:$F$1001,MATCH(Skráningarblað!O78,Einl.kvk!$D$3:$D$1001,0),6),IF(AND(P78="Female",B78="Tvíliðaleikur"),INDEX(Tvíl.kvk!$A$3:$F$1002,MATCH(Skráningarblað!O78,Tvíl.kvk!$D$3:$D$1002,0),6),IF(AND(P78="Female",B78="Tvenndarleikur"),INDEX(Tvennd.kvk!$A$3:$F$1006,MATCH(Skráningarblað!O78,Tvennd.kvk!$D$3:$D$1006,0),6),"")))))),0)</f>
        <v/>
      </c>
      <c r="T78" s="13" t="str">
        <f>IFERROR(INDEX(Leikmannaskrá!$A$2:$E$597,MATCH(A78,Leikmannaskrá!$A$2:$A$597,0),5),"")</f>
        <v/>
      </c>
      <c r="U78" s="29" t="str">
        <f t="shared" si="11"/>
        <v/>
      </c>
    </row>
    <row r="79" spans="1:21" x14ac:dyDescent="0.35">
      <c r="A79" s="28"/>
      <c r="B79" s="28"/>
      <c r="C79" s="28"/>
      <c r="D79" s="28"/>
      <c r="E79" s="28"/>
      <c r="F79" s="13" t="str">
        <f>IFERROR(INDEX(Leikmannaskrá!$A$2:$D$1156,MATCH(A79,Leikmannaskrá!$A$2:$A$1160,0),2),"")</f>
        <v/>
      </c>
      <c r="G79" s="13" t="str">
        <f>IFERROR(INDEX(Leikmannaskrá!$A$2:$D$1156,MATCH(A79,Leikmannaskrá!$A$2:$A$1160,0),4),"")</f>
        <v/>
      </c>
      <c r="H79" s="13" t="str">
        <f>IFERROR(INDEX(Leikmannaskrá!$A$2:$D$1156,MATCH(A79,Leikmannaskrá!$A$2:$A$1160,0),3),"")</f>
        <v/>
      </c>
      <c r="I79" s="13" t="str">
        <f>IFERROR(IF(AND(G79="Male",B79="Einliðaleikur"),INDEX(Einl.kk!$A$3:$F$1037,MATCH(Skráningarblað!F79,Einl.kk!$D$3:$D$1037,0),2),IF(AND(G79="Male",B79="Tvíliðaleikur"),INDEX(Tvíl.kk!$A$3:$F$1052,MATCH(Skráningarblað!F79,Tvíl.kk!$D$3:$D$1052,0),2),IF(AND(G79="Male",B79="Tvenndarleikur"),INDEX(Tvennd.kk!$A$3:$F$1020,MATCH(Skráningarblað!F79,Tvennd.kk!$D$3:$D$1020,0),2),IF(AND(G79="Female",B79="Einliðaleikur"),INDEX(Einl.kvk!$A$3:$F$1001,MATCH(Skráningarblað!F79,Einl.kvk!$D$3:$D$1001,0),2),IF(AND(G79="Female",B79="Tvíliðaleikur"),INDEX(Tvíl.kvk!$A$3:$F$1002,MATCH(Skráningarblað!F79,Tvíl.kvk!$D$3:$D$1002,0),2),IF(AND(G79="Female",B79="Tvenndarleikur"),INDEX(Tvennd.kvk!$A$3:$F$1006,MATCH(Skráningarblað!F79,Tvennd.kvk!$D$3:$D$1006,0),2),"")))))),"2. Deild")</f>
        <v/>
      </c>
      <c r="J79" s="13" t="str">
        <f t="shared" si="6"/>
        <v/>
      </c>
      <c r="K79" s="13" t="str">
        <f t="shared" si="7"/>
        <v/>
      </c>
      <c r="L79" s="13">
        <f t="shared" si="8"/>
        <v>0</v>
      </c>
      <c r="M79" s="13" t="str">
        <f t="shared" si="9"/>
        <v xml:space="preserve"> -  </v>
      </c>
      <c r="N79" s="13" t="str">
        <f>IFERROR(IF(AND(G79="Male",B79="Einliðaleikur"),INDEX(Einl.kk!$A$3:$F$1037,MATCH(Skráningarblað!F79,Einl.kk!$D$3:$D$1037,0),6),IF(AND(G79="Male",B79="Tvíliðaleikur"),INDEX(Tvíl.kk!$A$3:$F$1052,MATCH(Skráningarblað!F79,Tvíl.kk!$D$3:$D$1052,0),6),IF(AND(G79="Male",B79="Tvenndarleikur"),INDEX(Tvennd.kk!$A$3:$F$1020,MATCH(Skráningarblað!F79,Tvennd.kk!$D$3:$D$1020,0),6),IF(AND(G79="Female",B79="Einliðaleikur"),INDEX(Einl.kvk!$A$3:$F$1001,MATCH(Skráningarblað!F79,Einl.kvk!$D$3:$D$1001,0),6),IF(AND(G79="Female",B79="Tvíliðaleikur"),INDEX(Tvíl.kvk!$A$3:$F$1002,MATCH(Skráningarblað!F79,Tvíl.kvk!$D$3:$D$1002,0),6),IF(AND(G79="Female",B79="Tvenndarleikur"),INDEX(Tvennd.kvk!$A$3:$F$1006,MATCH(Skráningarblað!F79,Tvennd.kvk!$D$3:$D$1006,0),6),"")))))),0)</f>
        <v/>
      </c>
      <c r="O79" s="13" t="str">
        <f>IFERROR(IF(F79="","",IF(AND(NOT(B79="Einliðaleikur"),D79=""),"Partner Wanted",INDEX(Leikmannaskrá!$A$2:$D$1156,MATCH(D79,Leikmannaskrá!$A$2:$A$1160,0),2))),"")</f>
        <v/>
      </c>
      <c r="P79" s="13" t="str">
        <f>IFERROR(INDEX(Leikmannaskrá!$A$2:$D$1156,MATCH(D79,Leikmannaskrá!$A$2:$A$1160,0),4),"")</f>
        <v/>
      </c>
      <c r="Q79" s="13" t="str">
        <f>IFERROR(IF(AND(P79="Male",B79="Einliðaleikur"),INDEX(Einl.kk!$A$3:$F$1037,MATCH(Skráningarblað!O79,Einl.kk!$D$3:$D$1037,0),2),IF(AND(P79="Male",B79="Tvíliðaleikur"),INDEX(Tvíl.kk!$A$3:$F$1052,MATCH(Skráningarblað!O79,Tvíl.kk!$D$3:$D$1052,0),2),IF(AND(P79="Male",B79="Tvenndarleikur"),INDEX(Tvennd.kk!$A$3:$F$1020,MATCH(Skráningarblað!O79,Tvennd.kk!$D$3:$D$1020,0),2),IF(AND(P79="Female",B79="Einliðaleikur"),INDEX(Einl.kvk!$A$3:$F$1001,MATCH(Skráningarblað!O79,Einl.kvk!$D$3:$D$1001,0),2),IF(AND(P79="Female",B79="Tvíliðaleikur"),INDEX(Tvíl.kvk!$A$3:$F$1002,MATCH(Skráningarblað!O79,Tvíl.kvk!$D$3:$D$1002,0),2),IF(AND(P79="Female",B79="Tvenndarleikur"),INDEX(Tvennd.kvk!$A$3:$F$1006,MATCH(Skráningarblað!O79,Tvennd.kvk!$D$3:$D$1006,0),2),"")))))),"2. Deild")</f>
        <v/>
      </c>
      <c r="R79" s="13" t="str">
        <f t="shared" si="10"/>
        <v/>
      </c>
      <c r="S79" s="13" t="str">
        <f>IFERROR(IF(AND(P79="Male",B79="Einliðaleikur"),INDEX(Einl.kk!$A$3:$F$1037,MATCH(Skráningarblað!O79,Einl.kk!$D$3:$D$1037,0),6),IF(AND(P79="Male",B79="Tvíliðaleikur"),INDEX(Tvíl.kk!$A$3:$F$1052,MATCH(Skráningarblað!O79,Tvíl.kk!$D$3:$D$1052,0),6),IF(AND(P79="Male",B79="Tvenndarleikur"),INDEX(Tvennd.kk!$A$3:$F$1020,MATCH(Skráningarblað!O79,Tvennd.kk!$D$3:$D$1020,0),6),IF(AND(P79="Female",B79="Einliðaleikur"),INDEX(Einl.kvk!$A$3:$F$1001,MATCH(Skráningarblað!O79,Einl.kvk!$D$3:$D$1001,0),6),IF(AND(P79="Female",B79="Tvíliðaleikur"),INDEX(Tvíl.kvk!$A$3:$F$1002,MATCH(Skráningarblað!O79,Tvíl.kvk!$D$3:$D$1002,0),6),IF(AND(P79="Female",B79="Tvenndarleikur"),INDEX(Tvennd.kvk!$A$3:$F$1006,MATCH(Skráningarblað!O79,Tvennd.kvk!$D$3:$D$1006,0),6),"")))))),0)</f>
        <v/>
      </c>
      <c r="T79" s="13" t="str">
        <f>IFERROR(INDEX(Leikmannaskrá!$A$2:$E$597,MATCH(A79,Leikmannaskrá!$A$2:$A$597,0),5),"")</f>
        <v/>
      </c>
      <c r="U79" s="29" t="str">
        <f t="shared" si="11"/>
        <v/>
      </c>
    </row>
    <row r="80" spans="1:21" x14ac:dyDescent="0.35">
      <c r="A80" s="28"/>
      <c r="B80" s="28"/>
      <c r="C80" s="28"/>
      <c r="D80" s="28"/>
      <c r="E80" s="28"/>
      <c r="F80" s="13" t="str">
        <f>IFERROR(INDEX(Leikmannaskrá!$A$2:$D$1156,MATCH(A80,Leikmannaskrá!$A$2:$A$1160,0),2),"")</f>
        <v/>
      </c>
      <c r="G80" s="13" t="str">
        <f>IFERROR(INDEX(Leikmannaskrá!$A$2:$D$1156,MATCH(A80,Leikmannaskrá!$A$2:$A$1160,0),4),"")</f>
        <v/>
      </c>
      <c r="H80" s="13" t="str">
        <f>IFERROR(INDEX(Leikmannaskrá!$A$2:$D$1156,MATCH(A80,Leikmannaskrá!$A$2:$A$1160,0),3),"")</f>
        <v/>
      </c>
      <c r="I80" s="13" t="str">
        <f>IFERROR(IF(AND(G80="Male",B80="Einliðaleikur"),INDEX(Einl.kk!$A$3:$F$1037,MATCH(Skráningarblað!F80,Einl.kk!$D$3:$D$1037,0),2),IF(AND(G80="Male",B80="Tvíliðaleikur"),INDEX(Tvíl.kk!$A$3:$F$1052,MATCH(Skráningarblað!F80,Tvíl.kk!$D$3:$D$1052,0),2),IF(AND(G80="Male",B80="Tvenndarleikur"),INDEX(Tvennd.kk!$A$3:$F$1020,MATCH(Skráningarblað!F80,Tvennd.kk!$D$3:$D$1020,0),2),IF(AND(G80="Female",B80="Einliðaleikur"),INDEX(Einl.kvk!$A$3:$F$1001,MATCH(Skráningarblað!F80,Einl.kvk!$D$3:$D$1001,0),2),IF(AND(G80="Female",B80="Tvíliðaleikur"),INDEX(Tvíl.kvk!$A$3:$F$1002,MATCH(Skráningarblað!F80,Tvíl.kvk!$D$3:$D$1002,0),2),IF(AND(G80="Female",B80="Tvenndarleikur"),INDEX(Tvennd.kvk!$A$3:$F$1006,MATCH(Skráningarblað!F80,Tvennd.kvk!$D$3:$D$1006,0),2),"")))))),"2. Deild")</f>
        <v/>
      </c>
      <c r="J80" s="13" t="str">
        <f t="shared" si="6"/>
        <v/>
      </c>
      <c r="K80" s="13" t="str">
        <f t="shared" si="7"/>
        <v/>
      </c>
      <c r="L80" s="13">
        <f t="shared" si="8"/>
        <v>0</v>
      </c>
      <c r="M80" s="13" t="str">
        <f t="shared" si="9"/>
        <v xml:space="preserve"> -  </v>
      </c>
      <c r="N80" s="13" t="str">
        <f>IFERROR(IF(AND(G80="Male",B80="Einliðaleikur"),INDEX(Einl.kk!$A$3:$F$1037,MATCH(Skráningarblað!F80,Einl.kk!$D$3:$D$1037,0),6),IF(AND(G80="Male",B80="Tvíliðaleikur"),INDEX(Tvíl.kk!$A$3:$F$1052,MATCH(Skráningarblað!F80,Tvíl.kk!$D$3:$D$1052,0),6),IF(AND(G80="Male",B80="Tvenndarleikur"),INDEX(Tvennd.kk!$A$3:$F$1020,MATCH(Skráningarblað!F80,Tvennd.kk!$D$3:$D$1020,0),6),IF(AND(G80="Female",B80="Einliðaleikur"),INDEX(Einl.kvk!$A$3:$F$1001,MATCH(Skráningarblað!F80,Einl.kvk!$D$3:$D$1001,0),6),IF(AND(G80="Female",B80="Tvíliðaleikur"),INDEX(Tvíl.kvk!$A$3:$F$1002,MATCH(Skráningarblað!F80,Tvíl.kvk!$D$3:$D$1002,0),6),IF(AND(G80="Female",B80="Tvenndarleikur"),INDEX(Tvennd.kvk!$A$3:$F$1006,MATCH(Skráningarblað!F80,Tvennd.kvk!$D$3:$D$1006,0),6),"")))))),0)</f>
        <v/>
      </c>
      <c r="O80" s="13" t="str">
        <f>IFERROR(IF(F80="","",IF(AND(NOT(B80="Einliðaleikur"),D80=""),"Partner Wanted",INDEX(Leikmannaskrá!$A$2:$D$1156,MATCH(D80,Leikmannaskrá!$A$2:$A$1160,0),2))),"")</f>
        <v/>
      </c>
      <c r="P80" s="13" t="str">
        <f>IFERROR(INDEX(Leikmannaskrá!$A$2:$D$1156,MATCH(D80,Leikmannaskrá!$A$2:$A$1160,0),4),"")</f>
        <v/>
      </c>
      <c r="Q80" s="13" t="str">
        <f>IFERROR(IF(AND(P80="Male",B80="Einliðaleikur"),INDEX(Einl.kk!$A$3:$F$1037,MATCH(Skráningarblað!O80,Einl.kk!$D$3:$D$1037,0),2),IF(AND(P80="Male",B80="Tvíliðaleikur"),INDEX(Tvíl.kk!$A$3:$F$1052,MATCH(Skráningarblað!O80,Tvíl.kk!$D$3:$D$1052,0),2),IF(AND(P80="Male",B80="Tvenndarleikur"),INDEX(Tvennd.kk!$A$3:$F$1020,MATCH(Skráningarblað!O80,Tvennd.kk!$D$3:$D$1020,0),2),IF(AND(P80="Female",B80="Einliðaleikur"),INDEX(Einl.kvk!$A$3:$F$1001,MATCH(Skráningarblað!O80,Einl.kvk!$D$3:$D$1001,0),2),IF(AND(P80="Female",B80="Tvíliðaleikur"),INDEX(Tvíl.kvk!$A$3:$F$1002,MATCH(Skráningarblað!O80,Tvíl.kvk!$D$3:$D$1002,0),2),IF(AND(P80="Female",B80="Tvenndarleikur"),INDEX(Tvennd.kvk!$A$3:$F$1006,MATCH(Skráningarblað!O80,Tvennd.kvk!$D$3:$D$1006,0),2),"")))))),"2. Deild")</f>
        <v/>
      </c>
      <c r="R80" s="13" t="str">
        <f t="shared" si="10"/>
        <v/>
      </c>
      <c r="S80" s="13" t="str">
        <f>IFERROR(IF(AND(P80="Male",B80="Einliðaleikur"),INDEX(Einl.kk!$A$3:$F$1037,MATCH(Skráningarblað!O80,Einl.kk!$D$3:$D$1037,0),6),IF(AND(P80="Male",B80="Tvíliðaleikur"),INDEX(Tvíl.kk!$A$3:$F$1052,MATCH(Skráningarblað!O80,Tvíl.kk!$D$3:$D$1052,0),6),IF(AND(P80="Male",B80="Tvenndarleikur"),INDEX(Tvennd.kk!$A$3:$F$1020,MATCH(Skráningarblað!O80,Tvennd.kk!$D$3:$D$1020,0),6),IF(AND(P80="Female",B80="Einliðaleikur"),INDEX(Einl.kvk!$A$3:$F$1001,MATCH(Skráningarblað!O80,Einl.kvk!$D$3:$D$1001,0),6),IF(AND(P80="Female",B80="Tvíliðaleikur"),INDEX(Tvíl.kvk!$A$3:$F$1002,MATCH(Skráningarblað!O80,Tvíl.kvk!$D$3:$D$1002,0),6),IF(AND(P80="Female",B80="Tvenndarleikur"),INDEX(Tvennd.kvk!$A$3:$F$1006,MATCH(Skráningarblað!O80,Tvennd.kvk!$D$3:$D$1006,0),6),"")))))),0)</f>
        <v/>
      </c>
      <c r="T80" s="13" t="str">
        <f>IFERROR(INDEX(Leikmannaskrá!$A$2:$E$597,MATCH(A80,Leikmannaskrá!$A$2:$A$597,0),5),"")</f>
        <v/>
      </c>
      <c r="U80" s="29" t="str">
        <f t="shared" si="11"/>
        <v/>
      </c>
    </row>
    <row r="81" spans="1:21" x14ac:dyDescent="0.35">
      <c r="A81" s="28"/>
      <c r="B81" s="28"/>
      <c r="C81" s="28"/>
      <c r="D81" s="28"/>
      <c r="E81" s="28"/>
      <c r="F81" s="13" t="str">
        <f>IFERROR(INDEX(Leikmannaskrá!$A$2:$D$1156,MATCH(A81,Leikmannaskrá!$A$2:$A$1160,0),2),"")</f>
        <v/>
      </c>
      <c r="G81" s="13" t="str">
        <f>IFERROR(INDEX(Leikmannaskrá!$A$2:$D$1156,MATCH(A81,Leikmannaskrá!$A$2:$A$1160,0),4),"")</f>
        <v/>
      </c>
      <c r="H81" s="13" t="str">
        <f>IFERROR(INDEX(Leikmannaskrá!$A$2:$D$1156,MATCH(A81,Leikmannaskrá!$A$2:$A$1160,0),3),"")</f>
        <v/>
      </c>
      <c r="I81" s="13" t="str">
        <f>IFERROR(IF(AND(G81="Male",B81="Einliðaleikur"),INDEX(Einl.kk!$A$3:$F$1037,MATCH(Skráningarblað!F81,Einl.kk!$D$3:$D$1037,0),2),IF(AND(G81="Male",B81="Tvíliðaleikur"),INDEX(Tvíl.kk!$A$3:$F$1052,MATCH(Skráningarblað!F81,Tvíl.kk!$D$3:$D$1052,0),2),IF(AND(G81="Male",B81="Tvenndarleikur"),INDEX(Tvennd.kk!$A$3:$F$1020,MATCH(Skráningarblað!F81,Tvennd.kk!$D$3:$D$1020,0),2),IF(AND(G81="Female",B81="Einliðaleikur"),INDEX(Einl.kvk!$A$3:$F$1001,MATCH(Skráningarblað!F81,Einl.kvk!$D$3:$D$1001,0),2),IF(AND(G81="Female",B81="Tvíliðaleikur"),INDEX(Tvíl.kvk!$A$3:$F$1002,MATCH(Skráningarblað!F81,Tvíl.kvk!$D$3:$D$1002,0),2),IF(AND(G81="Female",B81="Tvenndarleikur"),INDEX(Tvennd.kvk!$A$3:$F$1006,MATCH(Skráningarblað!F81,Tvennd.kvk!$D$3:$D$1006,0),2),"")))))),"2. Deild")</f>
        <v/>
      </c>
      <c r="J81" s="13" t="str">
        <f t="shared" si="6"/>
        <v/>
      </c>
      <c r="K81" s="13" t="str">
        <f t="shared" si="7"/>
        <v/>
      </c>
      <c r="L81" s="13">
        <f t="shared" si="8"/>
        <v>0</v>
      </c>
      <c r="M81" s="13" t="str">
        <f t="shared" si="9"/>
        <v xml:space="preserve"> -  </v>
      </c>
      <c r="N81" s="13" t="str">
        <f>IFERROR(IF(AND(G81="Male",B81="Einliðaleikur"),INDEX(Einl.kk!$A$3:$F$1037,MATCH(Skráningarblað!F81,Einl.kk!$D$3:$D$1037,0),6),IF(AND(G81="Male",B81="Tvíliðaleikur"),INDEX(Tvíl.kk!$A$3:$F$1052,MATCH(Skráningarblað!F81,Tvíl.kk!$D$3:$D$1052,0),6),IF(AND(G81="Male",B81="Tvenndarleikur"),INDEX(Tvennd.kk!$A$3:$F$1020,MATCH(Skráningarblað!F81,Tvennd.kk!$D$3:$D$1020,0),6),IF(AND(G81="Female",B81="Einliðaleikur"),INDEX(Einl.kvk!$A$3:$F$1001,MATCH(Skráningarblað!F81,Einl.kvk!$D$3:$D$1001,0),6),IF(AND(G81="Female",B81="Tvíliðaleikur"),INDEX(Tvíl.kvk!$A$3:$F$1002,MATCH(Skráningarblað!F81,Tvíl.kvk!$D$3:$D$1002,0),6),IF(AND(G81="Female",B81="Tvenndarleikur"),INDEX(Tvennd.kvk!$A$3:$F$1006,MATCH(Skráningarblað!F81,Tvennd.kvk!$D$3:$D$1006,0),6),"")))))),0)</f>
        <v/>
      </c>
      <c r="O81" s="13" t="str">
        <f>IFERROR(IF(F81="","",IF(AND(NOT(B81="Einliðaleikur"),D81=""),"Partner Wanted",INDEX(Leikmannaskrá!$A$2:$D$1156,MATCH(D81,Leikmannaskrá!$A$2:$A$1160,0),2))),"")</f>
        <v/>
      </c>
      <c r="P81" s="13" t="str">
        <f>IFERROR(INDEX(Leikmannaskrá!$A$2:$D$1156,MATCH(D81,Leikmannaskrá!$A$2:$A$1160,0),4),"")</f>
        <v/>
      </c>
      <c r="Q81" s="13" t="str">
        <f>IFERROR(IF(AND(P81="Male",B81="Einliðaleikur"),INDEX(Einl.kk!$A$3:$F$1037,MATCH(Skráningarblað!O81,Einl.kk!$D$3:$D$1037,0),2),IF(AND(P81="Male",B81="Tvíliðaleikur"),INDEX(Tvíl.kk!$A$3:$F$1052,MATCH(Skráningarblað!O81,Tvíl.kk!$D$3:$D$1052,0),2),IF(AND(P81="Male",B81="Tvenndarleikur"),INDEX(Tvennd.kk!$A$3:$F$1020,MATCH(Skráningarblað!O81,Tvennd.kk!$D$3:$D$1020,0),2),IF(AND(P81="Female",B81="Einliðaleikur"),INDEX(Einl.kvk!$A$3:$F$1001,MATCH(Skráningarblað!O81,Einl.kvk!$D$3:$D$1001,0),2),IF(AND(P81="Female",B81="Tvíliðaleikur"),INDEX(Tvíl.kvk!$A$3:$F$1002,MATCH(Skráningarblað!O81,Tvíl.kvk!$D$3:$D$1002,0),2),IF(AND(P81="Female",B81="Tvenndarleikur"),INDEX(Tvennd.kvk!$A$3:$F$1006,MATCH(Skráningarblað!O81,Tvennd.kvk!$D$3:$D$1006,0),2),"")))))),"2. Deild")</f>
        <v/>
      </c>
      <c r="R81" s="13" t="str">
        <f t="shared" si="10"/>
        <v/>
      </c>
      <c r="S81" s="13" t="str">
        <f>IFERROR(IF(AND(P81="Male",B81="Einliðaleikur"),INDEX(Einl.kk!$A$3:$F$1037,MATCH(Skráningarblað!O81,Einl.kk!$D$3:$D$1037,0),6),IF(AND(P81="Male",B81="Tvíliðaleikur"),INDEX(Tvíl.kk!$A$3:$F$1052,MATCH(Skráningarblað!O81,Tvíl.kk!$D$3:$D$1052,0),6),IF(AND(P81="Male",B81="Tvenndarleikur"),INDEX(Tvennd.kk!$A$3:$F$1020,MATCH(Skráningarblað!O81,Tvennd.kk!$D$3:$D$1020,0),6),IF(AND(P81="Female",B81="Einliðaleikur"),INDEX(Einl.kvk!$A$3:$F$1001,MATCH(Skráningarblað!O81,Einl.kvk!$D$3:$D$1001,0),6),IF(AND(P81="Female",B81="Tvíliðaleikur"),INDEX(Tvíl.kvk!$A$3:$F$1002,MATCH(Skráningarblað!O81,Tvíl.kvk!$D$3:$D$1002,0),6),IF(AND(P81="Female",B81="Tvenndarleikur"),INDEX(Tvennd.kvk!$A$3:$F$1006,MATCH(Skráningarblað!O81,Tvennd.kvk!$D$3:$D$1006,0),6),"")))))),0)</f>
        <v/>
      </c>
      <c r="T81" s="13" t="str">
        <f>IFERROR(INDEX(Leikmannaskrá!$A$2:$E$597,MATCH(A81,Leikmannaskrá!$A$2:$A$597,0),5),"")</f>
        <v/>
      </c>
      <c r="U81" s="29" t="str">
        <f t="shared" si="11"/>
        <v/>
      </c>
    </row>
    <row r="82" spans="1:21" x14ac:dyDescent="0.35">
      <c r="A82" s="28"/>
      <c r="B82" s="28"/>
      <c r="C82" s="28"/>
      <c r="D82" s="28"/>
      <c r="E82" s="28"/>
      <c r="F82" s="13" t="str">
        <f>IFERROR(INDEX(Leikmannaskrá!$A$2:$D$1156,MATCH(A82,Leikmannaskrá!$A$2:$A$1160,0),2),"")</f>
        <v/>
      </c>
      <c r="G82" s="13" t="str">
        <f>IFERROR(INDEX(Leikmannaskrá!$A$2:$D$1156,MATCH(A82,Leikmannaskrá!$A$2:$A$1160,0),4),"")</f>
        <v/>
      </c>
      <c r="H82" s="13" t="str">
        <f>IFERROR(INDEX(Leikmannaskrá!$A$2:$D$1156,MATCH(A82,Leikmannaskrá!$A$2:$A$1160,0),3),"")</f>
        <v/>
      </c>
      <c r="I82" s="13" t="str">
        <f>IFERROR(IF(AND(G82="Male",B82="Einliðaleikur"),INDEX(Einl.kk!$A$3:$F$1037,MATCH(Skráningarblað!F82,Einl.kk!$D$3:$D$1037,0),2),IF(AND(G82="Male",B82="Tvíliðaleikur"),INDEX(Tvíl.kk!$A$3:$F$1052,MATCH(Skráningarblað!F82,Tvíl.kk!$D$3:$D$1052,0),2),IF(AND(G82="Male",B82="Tvenndarleikur"),INDEX(Tvennd.kk!$A$3:$F$1020,MATCH(Skráningarblað!F82,Tvennd.kk!$D$3:$D$1020,0),2),IF(AND(G82="Female",B82="Einliðaleikur"),INDEX(Einl.kvk!$A$3:$F$1001,MATCH(Skráningarblað!F82,Einl.kvk!$D$3:$D$1001,0),2),IF(AND(G82="Female",B82="Tvíliðaleikur"),INDEX(Tvíl.kvk!$A$3:$F$1002,MATCH(Skráningarblað!F82,Tvíl.kvk!$D$3:$D$1002,0),2),IF(AND(G82="Female",B82="Tvenndarleikur"),INDEX(Tvennd.kvk!$A$3:$F$1006,MATCH(Skráningarblað!F82,Tvennd.kvk!$D$3:$D$1006,0),2),"")))))),"2. Deild")</f>
        <v/>
      </c>
      <c r="J82" s="13" t="str">
        <f t="shared" si="6"/>
        <v/>
      </c>
      <c r="K82" s="13" t="str">
        <f t="shared" si="7"/>
        <v/>
      </c>
      <c r="L82" s="13">
        <f t="shared" si="8"/>
        <v>0</v>
      </c>
      <c r="M82" s="13" t="str">
        <f t="shared" si="9"/>
        <v xml:space="preserve"> -  </v>
      </c>
      <c r="N82" s="13" t="str">
        <f>IFERROR(IF(AND(G82="Male",B82="Einliðaleikur"),INDEX(Einl.kk!$A$3:$F$1037,MATCH(Skráningarblað!F82,Einl.kk!$D$3:$D$1037,0),6),IF(AND(G82="Male",B82="Tvíliðaleikur"),INDEX(Tvíl.kk!$A$3:$F$1052,MATCH(Skráningarblað!F82,Tvíl.kk!$D$3:$D$1052,0),6),IF(AND(G82="Male",B82="Tvenndarleikur"),INDEX(Tvennd.kk!$A$3:$F$1020,MATCH(Skráningarblað!F82,Tvennd.kk!$D$3:$D$1020,0),6),IF(AND(G82="Female",B82="Einliðaleikur"),INDEX(Einl.kvk!$A$3:$F$1001,MATCH(Skráningarblað!F82,Einl.kvk!$D$3:$D$1001,0),6),IF(AND(G82="Female",B82="Tvíliðaleikur"),INDEX(Tvíl.kvk!$A$3:$F$1002,MATCH(Skráningarblað!F82,Tvíl.kvk!$D$3:$D$1002,0),6),IF(AND(G82="Female",B82="Tvenndarleikur"),INDEX(Tvennd.kvk!$A$3:$F$1006,MATCH(Skráningarblað!F82,Tvennd.kvk!$D$3:$D$1006,0),6),"")))))),0)</f>
        <v/>
      </c>
      <c r="O82" s="13" t="str">
        <f>IFERROR(IF(F82="","",IF(AND(NOT(B82="Einliðaleikur"),D82=""),"Partner Wanted",INDEX(Leikmannaskrá!$A$2:$D$1156,MATCH(D82,Leikmannaskrá!$A$2:$A$1160,0),2))),"")</f>
        <v/>
      </c>
      <c r="P82" s="13" t="str">
        <f>IFERROR(INDEX(Leikmannaskrá!$A$2:$D$1156,MATCH(D82,Leikmannaskrá!$A$2:$A$1160,0),4),"")</f>
        <v/>
      </c>
      <c r="Q82" s="13" t="str">
        <f>IFERROR(IF(AND(P82="Male",B82="Einliðaleikur"),INDEX(Einl.kk!$A$3:$F$1037,MATCH(Skráningarblað!O82,Einl.kk!$D$3:$D$1037,0),2),IF(AND(P82="Male",B82="Tvíliðaleikur"),INDEX(Tvíl.kk!$A$3:$F$1052,MATCH(Skráningarblað!O82,Tvíl.kk!$D$3:$D$1052,0),2),IF(AND(P82="Male",B82="Tvenndarleikur"),INDEX(Tvennd.kk!$A$3:$F$1020,MATCH(Skráningarblað!O82,Tvennd.kk!$D$3:$D$1020,0),2),IF(AND(P82="Female",B82="Einliðaleikur"),INDEX(Einl.kvk!$A$3:$F$1001,MATCH(Skráningarblað!O82,Einl.kvk!$D$3:$D$1001,0),2),IF(AND(P82="Female",B82="Tvíliðaleikur"),INDEX(Tvíl.kvk!$A$3:$F$1002,MATCH(Skráningarblað!O82,Tvíl.kvk!$D$3:$D$1002,0),2),IF(AND(P82="Female",B82="Tvenndarleikur"),INDEX(Tvennd.kvk!$A$3:$F$1006,MATCH(Skráningarblað!O82,Tvennd.kvk!$D$3:$D$1006,0),2),"")))))),"2. Deild")</f>
        <v/>
      </c>
      <c r="R82" s="13" t="str">
        <f t="shared" si="10"/>
        <v/>
      </c>
      <c r="S82" s="13" t="str">
        <f>IFERROR(IF(AND(P82="Male",B82="Einliðaleikur"),INDEX(Einl.kk!$A$3:$F$1037,MATCH(Skráningarblað!O82,Einl.kk!$D$3:$D$1037,0),6),IF(AND(P82="Male",B82="Tvíliðaleikur"),INDEX(Tvíl.kk!$A$3:$F$1052,MATCH(Skráningarblað!O82,Tvíl.kk!$D$3:$D$1052,0),6),IF(AND(P82="Male",B82="Tvenndarleikur"),INDEX(Tvennd.kk!$A$3:$F$1020,MATCH(Skráningarblað!O82,Tvennd.kk!$D$3:$D$1020,0),6),IF(AND(P82="Female",B82="Einliðaleikur"),INDEX(Einl.kvk!$A$3:$F$1001,MATCH(Skráningarblað!O82,Einl.kvk!$D$3:$D$1001,0),6),IF(AND(P82="Female",B82="Tvíliðaleikur"),INDEX(Tvíl.kvk!$A$3:$F$1002,MATCH(Skráningarblað!O82,Tvíl.kvk!$D$3:$D$1002,0),6),IF(AND(P82="Female",B82="Tvenndarleikur"),INDEX(Tvennd.kvk!$A$3:$F$1006,MATCH(Skráningarblað!O82,Tvennd.kvk!$D$3:$D$1006,0),6),"")))))),0)</f>
        <v/>
      </c>
      <c r="T82" s="13" t="str">
        <f>IFERROR(INDEX(Leikmannaskrá!$A$2:$E$597,MATCH(A82,Leikmannaskrá!$A$2:$A$597,0),5),"")</f>
        <v/>
      </c>
      <c r="U82" s="29" t="str">
        <f t="shared" si="11"/>
        <v/>
      </c>
    </row>
    <row r="83" spans="1:21" x14ac:dyDescent="0.35">
      <c r="A83" s="28"/>
      <c r="B83" s="28"/>
      <c r="C83" s="28"/>
      <c r="D83" s="28"/>
      <c r="E83" s="28"/>
      <c r="F83" s="13" t="str">
        <f>IFERROR(INDEX(Leikmannaskrá!$A$2:$D$1156,MATCH(A83,Leikmannaskrá!$A$2:$A$1160,0),2),"")</f>
        <v/>
      </c>
      <c r="G83" s="13" t="str">
        <f>IFERROR(INDEX(Leikmannaskrá!$A$2:$D$1156,MATCH(A83,Leikmannaskrá!$A$2:$A$1160,0),4),"")</f>
        <v/>
      </c>
      <c r="H83" s="13" t="str">
        <f>IFERROR(INDEX(Leikmannaskrá!$A$2:$D$1156,MATCH(A83,Leikmannaskrá!$A$2:$A$1160,0),3),"")</f>
        <v/>
      </c>
      <c r="I83" s="13" t="str">
        <f>IFERROR(IF(AND(G83="Male",B83="Einliðaleikur"),INDEX(Einl.kk!$A$3:$F$1037,MATCH(Skráningarblað!F83,Einl.kk!$D$3:$D$1037,0),2),IF(AND(G83="Male",B83="Tvíliðaleikur"),INDEX(Tvíl.kk!$A$3:$F$1052,MATCH(Skráningarblað!F83,Tvíl.kk!$D$3:$D$1052,0),2),IF(AND(G83="Male",B83="Tvenndarleikur"),INDEX(Tvennd.kk!$A$3:$F$1020,MATCH(Skráningarblað!F83,Tvennd.kk!$D$3:$D$1020,0),2),IF(AND(G83="Female",B83="Einliðaleikur"),INDEX(Einl.kvk!$A$3:$F$1001,MATCH(Skráningarblað!F83,Einl.kvk!$D$3:$D$1001,0),2),IF(AND(G83="Female",B83="Tvíliðaleikur"),INDEX(Tvíl.kvk!$A$3:$F$1002,MATCH(Skráningarblað!F83,Tvíl.kvk!$D$3:$D$1002,0),2),IF(AND(G83="Female",B83="Tvenndarleikur"),INDEX(Tvennd.kvk!$A$3:$F$1006,MATCH(Skráningarblað!F83,Tvennd.kvk!$D$3:$D$1006,0),2),"")))))),"2. Deild")</f>
        <v/>
      </c>
      <c r="J83" s="13" t="str">
        <f t="shared" si="6"/>
        <v/>
      </c>
      <c r="K83" s="13" t="str">
        <f t="shared" si="7"/>
        <v/>
      </c>
      <c r="L83" s="13">
        <f t="shared" si="8"/>
        <v>0</v>
      </c>
      <c r="M83" s="13" t="str">
        <f t="shared" si="9"/>
        <v xml:space="preserve"> -  </v>
      </c>
      <c r="N83" s="13" t="str">
        <f>IFERROR(IF(AND(G83="Male",B83="Einliðaleikur"),INDEX(Einl.kk!$A$3:$F$1037,MATCH(Skráningarblað!F83,Einl.kk!$D$3:$D$1037,0),6),IF(AND(G83="Male",B83="Tvíliðaleikur"),INDEX(Tvíl.kk!$A$3:$F$1052,MATCH(Skráningarblað!F83,Tvíl.kk!$D$3:$D$1052,0),6),IF(AND(G83="Male",B83="Tvenndarleikur"),INDEX(Tvennd.kk!$A$3:$F$1020,MATCH(Skráningarblað!F83,Tvennd.kk!$D$3:$D$1020,0),6),IF(AND(G83="Female",B83="Einliðaleikur"),INDEX(Einl.kvk!$A$3:$F$1001,MATCH(Skráningarblað!F83,Einl.kvk!$D$3:$D$1001,0),6),IF(AND(G83="Female",B83="Tvíliðaleikur"),INDEX(Tvíl.kvk!$A$3:$F$1002,MATCH(Skráningarblað!F83,Tvíl.kvk!$D$3:$D$1002,0),6),IF(AND(G83="Female",B83="Tvenndarleikur"),INDEX(Tvennd.kvk!$A$3:$F$1006,MATCH(Skráningarblað!F83,Tvennd.kvk!$D$3:$D$1006,0),6),"")))))),0)</f>
        <v/>
      </c>
      <c r="O83" s="13" t="str">
        <f>IFERROR(IF(F83="","",IF(AND(NOT(B83="Einliðaleikur"),D83=""),"Partner Wanted",INDEX(Leikmannaskrá!$A$2:$D$1156,MATCH(D83,Leikmannaskrá!$A$2:$A$1160,0),2))),"")</f>
        <v/>
      </c>
      <c r="P83" s="13" t="str">
        <f>IFERROR(INDEX(Leikmannaskrá!$A$2:$D$1156,MATCH(D83,Leikmannaskrá!$A$2:$A$1160,0),4),"")</f>
        <v/>
      </c>
      <c r="Q83" s="13" t="str">
        <f>IFERROR(IF(AND(P83="Male",B83="Einliðaleikur"),INDEX(Einl.kk!$A$3:$F$1037,MATCH(Skráningarblað!O83,Einl.kk!$D$3:$D$1037,0),2),IF(AND(P83="Male",B83="Tvíliðaleikur"),INDEX(Tvíl.kk!$A$3:$F$1052,MATCH(Skráningarblað!O83,Tvíl.kk!$D$3:$D$1052,0),2),IF(AND(P83="Male",B83="Tvenndarleikur"),INDEX(Tvennd.kk!$A$3:$F$1020,MATCH(Skráningarblað!O83,Tvennd.kk!$D$3:$D$1020,0),2),IF(AND(P83="Female",B83="Einliðaleikur"),INDEX(Einl.kvk!$A$3:$F$1001,MATCH(Skráningarblað!O83,Einl.kvk!$D$3:$D$1001,0),2),IF(AND(P83="Female",B83="Tvíliðaleikur"),INDEX(Tvíl.kvk!$A$3:$F$1002,MATCH(Skráningarblað!O83,Tvíl.kvk!$D$3:$D$1002,0),2),IF(AND(P83="Female",B83="Tvenndarleikur"),INDEX(Tvennd.kvk!$A$3:$F$1006,MATCH(Skráningarblað!O83,Tvennd.kvk!$D$3:$D$1006,0),2),"")))))),"2. Deild")</f>
        <v/>
      </c>
      <c r="R83" s="13" t="str">
        <f t="shared" si="10"/>
        <v/>
      </c>
      <c r="S83" s="13" t="str">
        <f>IFERROR(IF(AND(P83="Male",B83="Einliðaleikur"),INDEX(Einl.kk!$A$3:$F$1037,MATCH(Skráningarblað!O83,Einl.kk!$D$3:$D$1037,0),6),IF(AND(P83="Male",B83="Tvíliðaleikur"),INDEX(Tvíl.kk!$A$3:$F$1052,MATCH(Skráningarblað!O83,Tvíl.kk!$D$3:$D$1052,0),6),IF(AND(P83="Male",B83="Tvenndarleikur"),INDEX(Tvennd.kk!$A$3:$F$1020,MATCH(Skráningarblað!O83,Tvennd.kk!$D$3:$D$1020,0),6),IF(AND(P83="Female",B83="Einliðaleikur"),INDEX(Einl.kvk!$A$3:$F$1001,MATCH(Skráningarblað!O83,Einl.kvk!$D$3:$D$1001,0),6),IF(AND(P83="Female",B83="Tvíliðaleikur"),INDEX(Tvíl.kvk!$A$3:$F$1002,MATCH(Skráningarblað!O83,Tvíl.kvk!$D$3:$D$1002,0),6),IF(AND(P83="Female",B83="Tvenndarleikur"),INDEX(Tvennd.kvk!$A$3:$F$1006,MATCH(Skráningarblað!O83,Tvennd.kvk!$D$3:$D$1006,0),6),"")))))),0)</f>
        <v/>
      </c>
      <c r="T83" s="13" t="str">
        <f>IFERROR(INDEX(Leikmannaskrá!$A$2:$E$597,MATCH(A83,Leikmannaskrá!$A$2:$A$597,0),5),"")</f>
        <v/>
      </c>
      <c r="U83" s="29" t="str">
        <f t="shared" si="11"/>
        <v/>
      </c>
    </row>
    <row r="84" spans="1:21" x14ac:dyDescent="0.35">
      <c r="A84" s="28"/>
      <c r="B84" s="28"/>
      <c r="C84" s="28"/>
      <c r="D84" s="28"/>
      <c r="E84" s="28"/>
      <c r="F84" s="13" t="str">
        <f>IFERROR(INDEX(Leikmannaskrá!$A$2:$D$1156,MATCH(A84,Leikmannaskrá!$A$2:$A$1160,0),2),"")</f>
        <v/>
      </c>
      <c r="G84" s="13" t="str">
        <f>IFERROR(INDEX(Leikmannaskrá!$A$2:$D$1156,MATCH(A84,Leikmannaskrá!$A$2:$A$1160,0),4),"")</f>
        <v/>
      </c>
      <c r="H84" s="13" t="str">
        <f>IFERROR(INDEX(Leikmannaskrá!$A$2:$D$1156,MATCH(A84,Leikmannaskrá!$A$2:$A$1160,0),3),"")</f>
        <v/>
      </c>
      <c r="I84" s="13" t="str">
        <f>IFERROR(IF(AND(G84="Male",B84="Einliðaleikur"),INDEX(Einl.kk!$A$3:$F$1037,MATCH(Skráningarblað!F84,Einl.kk!$D$3:$D$1037,0),2),IF(AND(G84="Male",B84="Tvíliðaleikur"),INDEX(Tvíl.kk!$A$3:$F$1052,MATCH(Skráningarblað!F84,Tvíl.kk!$D$3:$D$1052,0),2),IF(AND(G84="Male",B84="Tvenndarleikur"),INDEX(Tvennd.kk!$A$3:$F$1020,MATCH(Skráningarblað!F84,Tvennd.kk!$D$3:$D$1020,0),2),IF(AND(G84="Female",B84="Einliðaleikur"),INDEX(Einl.kvk!$A$3:$F$1001,MATCH(Skráningarblað!F84,Einl.kvk!$D$3:$D$1001,0),2),IF(AND(G84="Female",B84="Tvíliðaleikur"),INDEX(Tvíl.kvk!$A$3:$F$1002,MATCH(Skráningarblað!F84,Tvíl.kvk!$D$3:$D$1002,0),2),IF(AND(G84="Female",B84="Tvenndarleikur"),INDEX(Tvennd.kvk!$A$3:$F$1006,MATCH(Skráningarblað!F84,Tvennd.kvk!$D$3:$D$1006,0),2),"")))))),"2. Deild")</f>
        <v/>
      </c>
      <c r="J84" s="13" t="str">
        <f t="shared" si="6"/>
        <v/>
      </c>
      <c r="K84" s="13" t="str">
        <f t="shared" si="7"/>
        <v/>
      </c>
      <c r="L84" s="13">
        <f t="shared" si="8"/>
        <v>0</v>
      </c>
      <c r="M84" s="13" t="str">
        <f t="shared" si="9"/>
        <v xml:space="preserve"> -  </v>
      </c>
      <c r="N84" s="13" t="str">
        <f>IFERROR(IF(AND(G84="Male",B84="Einliðaleikur"),INDEX(Einl.kk!$A$3:$F$1037,MATCH(Skráningarblað!F84,Einl.kk!$D$3:$D$1037,0),6),IF(AND(G84="Male",B84="Tvíliðaleikur"),INDEX(Tvíl.kk!$A$3:$F$1052,MATCH(Skráningarblað!F84,Tvíl.kk!$D$3:$D$1052,0),6),IF(AND(G84="Male",B84="Tvenndarleikur"),INDEX(Tvennd.kk!$A$3:$F$1020,MATCH(Skráningarblað!F84,Tvennd.kk!$D$3:$D$1020,0),6),IF(AND(G84="Female",B84="Einliðaleikur"),INDEX(Einl.kvk!$A$3:$F$1001,MATCH(Skráningarblað!F84,Einl.kvk!$D$3:$D$1001,0),6),IF(AND(G84="Female",B84="Tvíliðaleikur"),INDEX(Tvíl.kvk!$A$3:$F$1002,MATCH(Skráningarblað!F84,Tvíl.kvk!$D$3:$D$1002,0),6),IF(AND(G84="Female",B84="Tvenndarleikur"),INDEX(Tvennd.kvk!$A$3:$F$1006,MATCH(Skráningarblað!F84,Tvennd.kvk!$D$3:$D$1006,0),6),"")))))),0)</f>
        <v/>
      </c>
      <c r="O84" s="13" t="str">
        <f>IFERROR(IF(F84="","",IF(AND(NOT(B84="Einliðaleikur"),D84=""),"Partner Wanted",INDEX(Leikmannaskrá!$A$2:$D$1156,MATCH(D84,Leikmannaskrá!$A$2:$A$1160,0),2))),"")</f>
        <v/>
      </c>
      <c r="P84" s="13" t="str">
        <f>IFERROR(INDEX(Leikmannaskrá!$A$2:$D$1156,MATCH(D84,Leikmannaskrá!$A$2:$A$1160,0),4),"")</f>
        <v/>
      </c>
      <c r="Q84" s="13" t="str">
        <f>IFERROR(IF(AND(P84="Male",B84="Einliðaleikur"),INDEX(Einl.kk!$A$3:$F$1037,MATCH(Skráningarblað!O84,Einl.kk!$D$3:$D$1037,0),2),IF(AND(P84="Male",B84="Tvíliðaleikur"),INDEX(Tvíl.kk!$A$3:$F$1052,MATCH(Skráningarblað!O84,Tvíl.kk!$D$3:$D$1052,0),2),IF(AND(P84="Male",B84="Tvenndarleikur"),INDEX(Tvennd.kk!$A$3:$F$1020,MATCH(Skráningarblað!O84,Tvennd.kk!$D$3:$D$1020,0),2),IF(AND(P84="Female",B84="Einliðaleikur"),INDEX(Einl.kvk!$A$3:$F$1001,MATCH(Skráningarblað!O84,Einl.kvk!$D$3:$D$1001,0),2),IF(AND(P84="Female",B84="Tvíliðaleikur"),INDEX(Tvíl.kvk!$A$3:$F$1002,MATCH(Skráningarblað!O84,Tvíl.kvk!$D$3:$D$1002,0),2),IF(AND(P84="Female",B84="Tvenndarleikur"),INDEX(Tvennd.kvk!$A$3:$F$1006,MATCH(Skráningarblað!O84,Tvennd.kvk!$D$3:$D$1006,0),2),"")))))),"2. Deild")</f>
        <v/>
      </c>
      <c r="R84" s="13" t="str">
        <f t="shared" si="10"/>
        <v/>
      </c>
      <c r="S84" s="13" t="str">
        <f>IFERROR(IF(AND(P84="Male",B84="Einliðaleikur"),INDEX(Einl.kk!$A$3:$F$1037,MATCH(Skráningarblað!O84,Einl.kk!$D$3:$D$1037,0),6),IF(AND(P84="Male",B84="Tvíliðaleikur"),INDEX(Tvíl.kk!$A$3:$F$1052,MATCH(Skráningarblað!O84,Tvíl.kk!$D$3:$D$1052,0),6),IF(AND(P84="Male",B84="Tvenndarleikur"),INDEX(Tvennd.kk!$A$3:$F$1020,MATCH(Skráningarblað!O84,Tvennd.kk!$D$3:$D$1020,0),6),IF(AND(P84="Female",B84="Einliðaleikur"),INDEX(Einl.kvk!$A$3:$F$1001,MATCH(Skráningarblað!O84,Einl.kvk!$D$3:$D$1001,0),6),IF(AND(P84="Female",B84="Tvíliðaleikur"),INDEX(Tvíl.kvk!$A$3:$F$1002,MATCH(Skráningarblað!O84,Tvíl.kvk!$D$3:$D$1002,0),6),IF(AND(P84="Female",B84="Tvenndarleikur"),INDEX(Tvennd.kvk!$A$3:$F$1006,MATCH(Skráningarblað!O84,Tvennd.kvk!$D$3:$D$1006,0),6),"")))))),0)</f>
        <v/>
      </c>
      <c r="T84" s="13" t="str">
        <f>IFERROR(INDEX(Leikmannaskrá!$A$2:$E$597,MATCH(A84,Leikmannaskrá!$A$2:$A$597,0),5),"")</f>
        <v/>
      </c>
      <c r="U84" s="29" t="str">
        <f t="shared" si="11"/>
        <v/>
      </c>
    </row>
    <row r="85" spans="1:21" x14ac:dyDescent="0.35">
      <c r="A85" s="28"/>
      <c r="B85" s="28"/>
      <c r="C85" s="28"/>
      <c r="D85" s="28"/>
      <c r="E85" s="28"/>
      <c r="F85" s="13" t="str">
        <f>IFERROR(INDEX(Leikmannaskrá!$A$2:$D$1156,MATCH(A85,Leikmannaskrá!$A$2:$A$1160,0),2),"")</f>
        <v/>
      </c>
      <c r="G85" s="13" t="str">
        <f>IFERROR(INDEX(Leikmannaskrá!$A$2:$D$1156,MATCH(A85,Leikmannaskrá!$A$2:$A$1160,0),4),"")</f>
        <v/>
      </c>
      <c r="H85" s="13" t="str">
        <f>IFERROR(INDEX(Leikmannaskrá!$A$2:$D$1156,MATCH(A85,Leikmannaskrá!$A$2:$A$1160,0),3),"")</f>
        <v/>
      </c>
      <c r="I85" s="13" t="str">
        <f>IFERROR(IF(AND(G85="Male",B85="Einliðaleikur"),INDEX(Einl.kk!$A$3:$F$1037,MATCH(Skráningarblað!F85,Einl.kk!$D$3:$D$1037,0),2),IF(AND(G85="Male",B85="Tvíliðaleikur"),INDEX(Tvíl.kk!$A$3:$F$1052,MATCH(Skráningarblað!F85,Tvíl.kk!$D$3:$D$1052,0),2),IF(AND(G85="Male",B85="Tvenndarleikur"),INDEX(Tvennd.kk!$A$3:$F$1020,MATCH(Skráningarblað!F85,Tvennd.kk!$D$3:$D$1020,0),2),IF(AND(G85="Female",B85="Einliðaleikur"),INDEX(Einl.kvk!$A$3:$F$1001,MATCH(Skráningarblað!F85,Einl.kvk!$D$3:$D$1001,0),2),IF(AND(G85="Female",B85="Tvíliðaleikur"),INDEX(Tvíl.kvk!$A$3:$F$1002,MATCH(Skráningarblað!F85,Tvíl.kvk!$D$3:$D$1002,0),2),IF(AND(G85="Female",B85="Tvenndarleikur"),INDEX(Tvennd.kvk!$A$3:$F$1006,MATCH(Skráningarblað!F85,Tvennd.kvk!$D$3:$D$1006,0),2),"")))))),"2. Deild")</f>
        <v/>
      </c>
      <c r="J85" s="13" t="str">
        <f t="shared" si="6"/>
        <v/>
      </c>
      <c r="K85" s="13" t="str">
        <f t="shared" si="7"/>
        <v/>
      </c>
      <c r="L85" s="13">
        <f t="shared" si="8"/>
        <v>0</v>
      </c>
      <c r="M85" s="13" t="str">
        <f t="shared" si="9"/>
        <v xml:space="preserve"> -  </v>
      </c>
      <c r="N85" s="13" t="str">
        <f>IFERROR(IF(AND(G85="Male",B85="Einliðaleikur"),INDEX(Einl.kk!$A$3:$F$1037,MATCH(Skráningarblað!F85,Einl.kk!$D$3:$D$1037,0),6),IF(AND(G85="Male",B85="Tvíliðaleikur"),INDEX(Tvíl.kk!$A$3:$F$1052,MATCH(Skráningarblað!F85,Tvíl.kk!$D$3:$D$1052,0),6),IF(AND(G85="Male",B85="Tvenndarleikur"),INDEX(Tvennd.kk!$A$3:$F$1020,MATCH(Skráningarblað!F85,Tvennd.kk!$D$3:$D$1020,0),6),IF(AND(G85="Female",B85="Einliðaleikur"),INDEX(Einl.kvk!$A$3:$F$1001,MATCH(Skráningarblað!F85,Einl.kvk!$D$3:$D$1001,0),6),IF(AND(G85="Female",B85="Tvíliðaleikur"),INDEX(Tvíl.kvk!$A$3:$F$1002,MATCH(Skráningarblað!F85,Tvíl.kvk!$D$3:$D$1002,0),6),IF(AND(G85="Female",B85="Tvenndarleikur"),INDEX(Tvennd.kvk!$A$3:$F$1006,MATCH(Skráningarblað!F85,Tvennd.kvk!$D$3:$D$1006,0),6),"")))))),0)</f>
        <v/>
      </c>
      <c r="O85" s="13" t="str">
        <f>IFERROR(IF(F85="","",IF(AND(NOT(B85="Einliðaleikur"),D85=""),"Partner Wanted",INDEX(Leikmannaskrá!$A$2:$D$1156,MATCH(D85,Leikmannaskrá!$A$2:$A$1160,0),2))),"")</f>
        <v/>
      </c>
      <c r="P85" s="13" t="str">
        <f>IFERROR(INDEX(Leikmannaskrá!$A$2:$D$1156,MATCH(D85,Leikmannaskrá!$A$2:$A$1160,0),4),"")</f>
        <v/>
      </c>
      <c r="Q85" s="13" t="str">
        <f>IFERROR(IF(AND(P85="Male",B85="Einliðaleikur"),INDEX(Einl.kk!$A$3:$F$1037,MATCH(Skráningarblað!O85,Einl.kk!$D$3:$D$1037,0),2),IF(AND(P85="Male",B85="Tvíliðaleikur"),INDEX(Tvíl.kk!$A$3:$F$1052,MATCH(Skráningarblað!O85,Tvíl.kk!$D$3:$D$1052,0),2),IF(AND(P85="Male",B85="Tvenndarleikur"),INDEX(Tvennd.kk!$A$3:$F$1020,MATCH(Skráningarblað!O85,Tvennd.kk!$D$3:$D$1020,0),2),IF(AND(P85="Female",B85="Einliðaleikur"),INDEX(Einl.kvk!$A$3:$F$1001,MATCH(Skráningarblað!O85,Einl.kvk!$D$3:$D$1001,0),2),IF(AND(P85="Female",B85="Tvíliðaleikur"),INDEX(Tvíl.kvk!$A$3:$F$1002,MATCH(Skráningarblað!O85,Tvíl.kvk!$D$3:$D$1002,0),2),IF(AND(P85="Female",B85="Tvenndarleikur"),INDEX(Tvennd.kvk!$A$3:$F$1006,MATCH(Skráningarblað!O85,Tvennd.kvk!$D$3:$D$1006,0),2),"")))))),"2. Deild")</f>
        <v/>
      </c>
      <c r="R85" s="13" t="str">
        <f t="shared" si="10"/>
        <v/>
      </c>
      <c r="S85" s="13" t="str">
        <f>IFERROR(IF(AND(P85="Male",B85="Einliðaleikur"),INDEX(Einl.kk!$A$3:$F$1037,MATCH(Skráningarblað!O85,Einl.kk!$D$3:$D$1037,0),6),IF(AND(P85="Male",B85="Tvíliðaleikur"),INDEX(Tvíl.kk!$A$3:$F$1052,MATCH(Skráningarblað!O85,Tvíl.kk!$D$3:$D$1052,0),6),IF(AND(P85="Male",B85="Tvenndarleikur"),INDEX(Tvennd.kk!$A$3:$F$1020,MATCH(Skráningarblað!O85,Tvennd.kk!$D$3:$D$1020,0),6),IF(AND(P85="Female",B85="Einliðaleikur"),INDEX(Einl.kvk!$A$3:$F$1001,MATCH(Skráningarblað!O85,Einl.kvk!$D$3:$D$1001,0),6),IF(AND(P85="Female",B85="Tvíliðaleikur"),INDEX(Tvíl.kvk!$A$3:$F$1002,MATCH(Skráningarblað!O85,Tvíl.kvk!$D$3:$D$1002,0),6),IF(AND(P85="Female",B85="Tvenndarleikur"),INDEX(Tvennd.kvk!$A$3:$F$1006,MATCH(Skráningarblað!O85,Tvennd.kvk!$D$3:$D$1006,0),6),"")))))),0)</f>
        <v/>
      </c>
      <c r="T85" s="13" t="str">
        <f>IFERROR(INDEX(Leikmannaskrá!$A$2:$E$597,MATCH(A85,Leikmannaskrá!$A$2:$A$597,0),5),"")</f>
        <v/>
      </c>
      <c r="U85" s="29" t="str">
        <f t="shared" si="11"/>
        <v/>
      </c>
    </row>
    <row r="86" spans="1:21" x14ac:dyDescent="0.35">
      <c r="A86" s="28"/>
      <c r="B86" s="28"/>
      <c r="C86" s="28"/>
      <c r="D86" s="28"/>
      <c r="E86" s="28"/>
      <c r="F86" s="13" t="str">
        <f>IFERROR(INDEX(Leikmannaskrá!$A$2:$D$1156,MATCH(A86,Leikmannaskrá!$A$2:$A$1160,0),2),"")</f>
        <v/>
      </c>
      <c r="G86" s="13" t="str">
        <f>IFERROR(INDEX(Leikmannaskrá!$A$2:$D$1156,MATCH(A86,Leikmannaskrá!$A$2:$A$1160,0),4),"")</f>
        <v/>
      </c>
      <c r="H86" s="13" t="str">
        <f>IFERROR(INDEX(Leikmannaskrá!$A$2:$D$1156,MATCH(A86,Leikmannaskrá!$A$2:$A$1160,0),3),"")</f>
        <v/>
      </c>
      <c r="I86" s="13" t="str">
        <f>IFERROR(IF(AND(G86="Male",B86="Einliðaleikur"),INDEX(Einl.kk!$A$3:$F$1037,MATCH(Skráningarblað!F86,Einl.kk!$D$3:$D$1037,0),2),IF(AND(G86="Male",B86="Tvíliðaleikur"),INDEX(Tvíl.kk!$A$3:$F$1052,MATCH(Skráningarblað!F86,Tvíl.kk!$D$3:$D$1052,0),2),IF(AND(G86="Male",B86="Tvenndarleikur"),INDEX(Tvennd.kk!$A$3:$F$1020,MATCH(Skráningarblað!F86,Tvennd.kk!$D$3:$D$1020,0),2),IF(AND(G86="Female",B86="Einliðaleikur"),INDEX(Einl.kvk!$A$3:$F$1001,MATCH(Skráningarblað!F86,Einl.kvk!$D$3:$D$1001,0),2),IF(AND(G86="Female",B86="Tvíliðaleikur"),INDEX(Tvíl.kvk!$A$3:$F$1002,MATCH(Skráningarblað!F86,Tvíl.kvk!$D$3:$D$1002,0),2),IF(AND(G86="Female",B86="Tvenndarleikur"),INDEX(Tvennd.kvk!$A$3:$F$1006,MATCH(Skráningarblað!F86,Tvennd.kvk!$D$3:$D$1006,0),2),"")))))),"2. Deild")</f>
        <v/>
      </c>
      <c r="J86" s="13" t="str">
        <f t="shared" si="6"/>
        <v/>
      </c>
      <c r="K86" s="13" t="str">
        <f t="shared" si="7"/>
        <v/>
      </c>
      <c r="L86" s="13">
        <f t="shared" si="8"/>
        <v>0</v>
      </c>
      <c r="M86" s="13" t="str">
        <f t="shared" si="9"/>
        <v xml:space="preserve"> -  </v>
      </c>
      <c r="N86" s="13" t="str">
        <f>IFERROR(IF(AND(G86="Male",B86="Einliðaleikur"),INDEX(Einl.kk!$A$3:$F$1037,MATCH(Skráningarblað!F86,Einl.kk!$D$3:$D$1037,0),6),IF(AND(G86="Male",B86="Tvíliðaleikur"),INDEX(Tvíl.kk!$A$3:$F$1052,MATCH(Skráningarblað!F86,Tvíl.kk!$D$3:$D$1052,0),6),IF(AND(G86="Male",B86="Tvenndarleikur"),INDEX(Tvennd.kk!$A$3:$F$1020,MATCH(Skráningarblað!F86,Tvennd.kk!$D$3:$D$1020,0),6),IF(AND(G86="Female",B86="Einliðaleikur"),INDEX(Einl.kvk!$A$3:$F$1001,MATCH(Skráningarblað!F86,Einl.kvk!$D$3:$D$1001,0),6),IF(AND(G86="Female",B86="Tvíliðaleikur"),INDEX(Tvíl.kvk!$A$3:$F$1002,MATCH(Skráningarblað!F86,Tvíl.kvk!$D$3:$D$1002,0),6),IF(AND(G86="Female",B86="Tvenndarleikur"),INDEX(Tvennd.kvk!$A$3:$F$1006,MATCH(Skráningarblað!F86,Tvennd.kvk!$D$3:$D$1006,0),6),"")))))),0)</f>
        <v/>
      </c>
      <c r="O86" s="13" t="str">
        <f>IFERROR(IF(F86="","",IF(AND(NOT(B86="Einliðaleikur"),D86=""),"Partner Wanted",INDEX(Leikmannaskrá!$A$2:$D$1156,MATCH(D86,Leikmannaskrá!$A$2:$A$1160,0),2))),"")</f>
        <v/>
      </c>
      <c r="P86" s="13" t="str">
        <f>IFERROR(INDEX(Leikmannaskrá!$A$2:$D$1156,MATCH(D86,Leikmannaskrá!$A$2:$A$1160,0),4),"")</f>
        <v/>
      </c>
      <c r="Q86" s="13" t="str">
        <f>IFERROR(IF(AND(P86="Male",B86="Einliðaleikur"),INDEX(Einl.kk!$A$3:$F$1037,MATCH(Skráningarblað!O86,Einl.kk!$D$3:$D$1037,0),2),IF(AND(P86="Male",B86="Tvíliðaleikur"),INDEX(Tvíl.kk!$A$3:$F$1052,MATCH(Skráningarblað!O86,Tvíl.kk!$D$3:$D$1052,0),2),IF(AND(P86="Male",B86="Tvenndarleikur"),INDEX(Tvennd.kk!$A$3:$F$1020,MATCH(Skráningarblað!O86,Tvennd.kk!$D$3:$D$1020,0),2),IF(AND(P86="Female",B86="Einliðaleikur"),INDEX(Einl.kvk!$A$3:$F$1001,MATCH(Skráningarblað!O86,Einl.kvk!$D$3:$D$1001,0),2),IF(AND(P86="Female",B86="Tvíliðaleikur"),INDEX(Tvíl.kvk!$A$3:$F$1002,MATCH(Skráningarblað!O86,Tvíl.kvk!$D$3:$D$1002,0),2),IF(AND(P86="Female",B86="Tvenndarleikur"),INDEX(Tvennd.kvk!$A$3:$F$1006,MATCH(Skráningarblað!O86,Tvennd.kvk!$D$3:$D$1006,0),2),"")))))),"2. Deild")</f>
        <v/>
      </c>
      <c r="R86" s="13" t="str">
        <f t="shared" si="10"/>
        <v/>
      </c>
      <c r="S86" s="13" t="str">
        <f>IFERROR(IF(AND(P86="Male",B86="Einliðaleikur"),INDEX(Einl.kk!$A$3:$F$1037,MATCH(Skráningarblað!O86,Einl.kk!$D$3:$D$1037,0),6),IF(AND(P86="Male",B86="Tvíliðaleikur"),INDEX(Tvíl.kk!$A$3:$F$1052,MATCH(Skráningarblað!O86,Tvíl.kk!$D$3:$D$1052,0),6),IF(AND(P86="Male",B86="Tvenndarleikur"),INDEX(Tvennd.kk!$A$3:$F$1020,MATCH(Skráningarblað!O86,Tvennd.kk!$D$3:$D$1020,0),6),IF(AND(P86="Female",B86="Einliðaleikur"),INDEX(Einl.kvk!$A$3:$F$1001,MATCH(Skráningarblað!O86,Einl.kvk!$D$3:$D$1001,0),6),IF(AND(P86="Female",B86="Tvíliðaleikur"),INDEX(Tvíl.kvk!$A$3:$F$1002,MATCH(Skráningarblað!O86,Tvíl.kvk!$D$3:$D$1002,0),6),IF(AND(P86="Female",B86="Tvenndarleikur"),INDEX(Tvennd.kvk!$A$3:$F$1006,MATCH(Skráningarblað!O86,Tvennd.kvk!$D$3:$D$1006,0),6),"")))))),0)</f>
        <v/>
      </c>
      <c r="T86" s="13" t="str">
        <f>IFERROR(INDEX(Leikmannaskrá!$A$2:$E$597,MATCH(A86,Leikmannaskrá!$A$2:$A$597,0),5),"")</f>
        <v/>
      </c>
      <c r="U86" s="29" t="str">
        <f t="shared" si="11"/>
        <v/>
      </c>
    </row>
    <row r="87" spans="1:21" x14ac:dyDescent="0.35">
      <c r="A87" s="28"/>
      <c r="B87" s="28"/>
      <c r="C87" s="28"/>
      <c r="D87" s="28"/>
      <c r="E87" s="28"/>
      <c r="F87" s="13" t="str">
        <f>IFERROR(INDEX(Leikmannaskrá!$A$2:$D$1156,MATCH(A87,Leikmannaskrá!$A$2:$A$1160,0),2),"")</f>
        <v/>
      </c>
      <c r="G87" s="13" t="str">
        <f>IFERROR(INDEX(Leikmannaskrá!$A$2:$D$1156,MATCH(A87,Leikmannaskrá!$A$2:$A$1160,0),4),"")</f>
        <v/>
      </c>
      <c r="H87" s="13" t="str">
        <f>IFERROR(INDEX(Leikmannaskrá!$A$2:$D$1156,MATCH(A87,Leikmannaskrá!$A$2:$A$1160,0),3),"")</f>
        <v/>
      </c>
      <c r="I87" s="13" t="str">
        <f>IFERROR(IF(AND(G87="Male",B87="Einliðaleikur"),INDEX(Einl.kk!$A$3:$F$1037,MATCH(Skráningarblað!F87,Einl.kk!$D$3:$D$1037,0),2),IF(AND(G87="Male",B87="Tvíliðaleikur"),INDEX(Tvíl.kk!$A$3:$F$1052,MATCH(Skráningarblað!F87,Tvíl.kk!$D$3:$D$1052,0),2),IF(AND(G87="Male",B87="Tvenndarleikur"),INDEX(Tvennd.kk!$A$3:$F$1020,MATCH(Skráningarblað!F87,Tvennd.kk!$D$3:$D$1020,0),2),IF(AND(G87="Female",B87="Einliðaleikur"),INDEX(Einl.kvk!$A$3:$F$1001,MATCH(Skráningarblað!F87,Einl.kvk!$D$3:$D$1001,0),2),IF(AND(G87="Female",B87="Tvíliðaleikur"),INDEX(Tvíl.kvk!$A$3:$F$1002,MATCH(Skráningarblað!F87,Tvíl.kvk!$D$3:$D$1002,0),2),IF(AND(G87="Female",B87="Tvenndarleikur"),INDEX(Tvennd.kvk!$A$3:$F$1006,MATCH(Skráningarblað!F87,Tvennd.kvk!$D$3:$D$1006,0),2),"")))))),"2. Deild")</f>
        <v/>
      </c>
      <c r="J87" s="13" t="str">
        <f t="shared" si="6"/>
        <v/>
      </c>
      <c r="K87" s="13" t="str">
        <f t="shared" si="7"/>
        <v/>
      </c>
      <c r="L87" s="13">
        <f t="shared" si="8"/>
        <v>0</v>
      </c>
      <c r="M87" s="13" t="str">
        <f t="shared" si="9"/>
        <v xml:space="preserve"> -  </v>
      </c>
      <c r="N87" s="13" t="str">
        <f>IFERROR(IF(AND(G87="Male",B87="Einliðaleikur"),INDEX(Einl.kk!$A$3:$F$1037,MATCH(Skráningarblað!F87,Einl.kk!$D$3:$D$1037,0),6),IF(AND(G87="Male",B87="Tvíliðaleikur"),INDEX(Tvíl.kk!$A$3:$F$1052,MATCH(Skráningarblað!F87,Tvíl.kk!$D$3:$D$1052,0),6),IF(AND(G87="Male",B87="Tvenndarleikur"),INDEX(Tvennd.kk!$A$3:$F$1020,MATCH(Skráningarblað!F87,Tvennd.kk!$D$3:$D$1020,0),6),IF(AND(G87="Female",B87="Einliðaleikur"),INDEX(Einl.kvk!$A$3:$F$1001,MATCH(Skráningarblað!F87,Einl.kvk!$D$3:$D$1001,0),6),IF(AND(G87="Female",B87="Tvíliðaleikur"),INDEX(Tvíl.kvk!$A$3:$F$1002,MATCH(Skráningarblað!F87,Tvíl.kvk!$D$3:$D$1002,0),6),IF(AND(G87="Female",B87="Tvenndarleikur"),INDEX(Tvennd.kvk!$A$3:$F$1006,MATCH(Skráningarblað!F87,Tvennd.kvk!$D$3:$D$1006,0),6),"")))))),0)</f>
        <v/>
      </c>
      <c r="O87" s="13" t="str">
        <f>IFERROR(IF(F87="","",IF(AND(NOT(B87="Einliðaleikur"),D87=""),"Partner Wanted",INDEX(Leikmannaskrá!$A$2:$D$1156,MATCH(D87,Leikmannaskrá!$A$2:$A$1160,0),2))),"")</f>
        <v/>
      </c>
      <c r="P87" s="13" t="str">
        <f>IFERROR(INDEX(Leikmannaskrá!$A$2:$D$1156,MATCH(D87,Leikmannaskrá!$A$2:$A$1160,0),4),"")</f>
        <v/>
      </c>
      <c r="Q87" s="13" t="str">
        <f>IFERROR(IF(AND(P87="Male",B87="Einliðaleikur"),INDEX(Einl.kk!$A$3:$F$1037,MATCH(Skráningarblað!O87,Einl.kk!$D$3:$D$1037,0),2),IF(AND(P87="Male",B87="Tvíliðaleikur"),INDEX(Tvíl.kk!$A$3:$F$1052,MATCH(Skráningarblað!O87,Tvíl.kk!$D$3:$D$1052,0),2),IF(AND(P87="Male",B87="Tvenndarleikur"),INDEX(Tvennd.kk!$A$3:$F$1020,MATCH(Skráningarblað!O87,Tvennd.kk!$D$3:$D$1020,0),2),IF(AND(P87="Female",B87="Einliðaleikur"),INDEX(Einl.kvk!$A$3:$F$1001,MATCH(Skráningarblað!O87,Einl.kvk!$D$3:$D$1001,0),2),IF(AND(P87="Female",B87="Tvíliðaleikur"),INDEX(Tvíl.kvk!$A$3:$F$1002,MATCH(Skráningarblað!O87,Tvíl.kvk!$D$3:$D$1002,0),2),IF(AND(P87="Female",B87="Tvenndarleikur"),INDEX(Tvennd.kvk!$A$3:$F$1006,MATCH(Skráningarblað!O87,Tvennd.kvk!$D$3:$D$1006,0),2),"")))))),"2. Deild")</f>
        <v/>
      </c>
      <c r="R87" s="13" t="str">
        <f t="shared" si="10"/>
        <v/>
      </c>
      <c r="S87" s="13" t="str">
        <f>IFERROR(IF(AND(P87="Male",B87="Einliðaleikur"),INDEX(Einl.kk!$A$3:$F$1037,MATCH(Skráningarblað!O87,Einl.kk!$D$3:$D$1037,0),6),IF(AND(P87="Male",B87="Tvíliðaleikur"),INDEX(Tvíl.kk!$A$3:$F$1052,MATCH(Skráningarblað!O87,Tvíl.kk!$D$3:$D$1052,0),6),IF(AND(P87="Male",B87="Tvenndarleikur"),INDEX(Tvennd.kk!$A$3:$F$1020,MATCH(Skráningarblað!O87,Tvennd.kk!$D$3:$D$1020,0),6),IF(AND(P87="Female",B87="Einliðaleikur"),INDEX(Einl.kvk!$A$3:$F$1001,MATCH(Skráningarblað!O87,Einl.kvk!$D$3:$D$1001,0),6),IF(AND(P87="Female",B87="Tvíliðaleikur"),INDEX(Tvíl.kvk!$A$3:$F$1002,MATCH(Skráningarblað!O87,Tvíl.kvk!$D$3:$D$1002,0),6),IF(AND(P87="Female",B87="Tvenndarleikur"),INDEX(Tvennd.kvk!$A$3:$F$1006,MATCH(Skráningarblað!O87,Tvennd.kvk!$D$3:$D$1006,0),6),"")))))),0)</f>
        <v/>
      </c>
      <c r="T87" s="13" t="str">
        <f>IFERROR(INDEX(Leikmannaskrá!$A$2:$E$597,MATCH(A87,Leikmannaskrá!$A$2:$A$597,0),5),"")</f>
        <v/>
      </c>
      <c r="U87" s="29" t="str">
        <f t="shared" si="11"/>
        <v/>
      </c>
    </row>
    <row r="88" spans="1:21" x14ac:dyDescent="0.35">
      <c r="A88" s="28"/>
      <c r="B88" s="28"/>
      <c r="C88" s="28"/>
      <c r="D88" s="28"/>
      <c r="E88" s="28"/>
      <c r="F88" s="13" t="str">
        <f>IFERROR(INDEX(Leikmannaskrá!$A$2:$D$1156,MATCH(A88,Leikmannaskrá!$A$2:$A$1160,0),2),"")</f>
        <v/>
      </c>
      <c r="G88" s="13" t="str">
        <f>IFERROR(INDEX(Leikmannaskrá!$A$2:$D$1156,MATCH(A88,Leikmannaskrá!$A$2:$A$1160,0),4),"")</f>
        <v/>
      </c>
      <c r="H88" s="13" t="str">
        <f>IFERROR(INDEX(Leikmannaskrá!$A$2:$D$1156,MATCH(A88,Leikmannaskrá!$A$2:$A$1160,0),3),"")</f>
        <v/>
      </c>
      <c r="I88" s="13" t="str">
        <f>IFERROR(IF(AND(G88="Male",B88="Einliðaleikur"),INDEX(Einl.kk!$A$3:$F$1037,MATCH(Skráningarblað!F88,Einl.kk!$D$3:$D$1037,0),2),IF(AND(G88="Male",B88="Tvíliðaleikur"),INDEX(Tvíl.kk!$A$3:$F$1052,MATCH(Skráningarblað!F88,Tvíl.kk!$D$3:$D$1052,0),2),IF(AND(G88="Male",B88="Tvenndarleikur"),INDEX(Tvennd.kk!$A$3:$F$1020,MATCH(Skráningarblað!F88,Tvennd.kk!$D$3:$D$1020,0),2),IF(AND(G88="Female",B88="Einliðaleikur"),INDEX(Einl.kvk!$A$3:$F$1001,MATCH(Skráningarblað!F88,Einl.kvk!$D$3:$D$1001,0),2),IF(AND(G88="Female",B88="Tvíliðaleikur"),INDEX(Tvíl.kvk!$A$3:$F$1002,MATCH(Skráningarblað!F88,Tvíl.kvk!$D$3:$D$1002,0),2),IF(AND(G88="Female",B88="Tvenndarleikur"),INDEX(Tvennd.kvk!$A$3:$F$1006,MATCH(Skráningarblað!F88,Tvennd.kvk!$D$3:$D$1006,0),2),"")))))),"2. Deild")</f>
        <v/>
      </c>
      <c r="J88" s="13" t="str">
        <f t="shared" si="6"/>
        <v/>
      </c>
      <c r="K88" s="13" t="str">
        <f t="shared" si="7"/>
        <v/>
      </c>
      <c r="L88" s="13">
        <f t="shared" si="8"/>
        <v>0</v>
      </c>
      <c r="M88" s="13" t="str">
        <f t="shared" si="9"/>
        <v xml:space="preserve"> -  </v>
      </c>
      <c r="N88" s="13" t="str">
        <f>IFERROR(IF(AND(G88="Male",B88="Einliðaleikur"),INDEX(Einl.kk!$A$3:$F$1037,MATCH(Skráningarblað!F88,Einl.kk!$D$3:$D$1037,0),6),IF(AND(G88="Male",B88="Tvíliðaleikur"),INDEX(Tvíl.kk!$A$3:$F$1052,MATCH(Skráningarblað!F88,Tvíl.kk!$D$3:$D$1052,0),6),IF(AND(G88="Male",B88="Tvenndarleikur"),INDEX(Tvennd.kk!$A$3:$F$1020,MATCH(Skráningarblað!F88,Tvennd.kk!$D$3:$D$1020,0),6),IF(AND(G88="Female",B88="Einliðaleikur"),INDEX(Einl.kvk!$A$3:$F$1001,MATCH(Skráningarblað!F88,Einl.kvk!$D$3:$D$1001,0),6),IF(AND(G88="Female",B88="Tvíliðaleikur"),INDEX(Tvíl.kvk!$A$3:$F$1002,MATCH(Skráningarblað!F88,Tvíl.kvk!$D$3:$D$1002,0),6),IF(AND(G88="Female",B88="Tvenndarleikur"),INDEX(Tvennd.kvk!$A$3:$F$1006,MATCH(Skráningarblað!F88,Tvennd.kvk!$D$3:$D$1006,0),6),"")))))),0)</f>
        <v/>
      </c>
      <c r="O88" s="13" t="str">
        <f>IFERROR(IF(F88="","",IF(AND(NOT(B88="Einliðaleikur"),D88=""),"Partner Wanted",INDEX(Leikmannaskrá!$A$2:$D$1156,MATCH(D88,Leikmannaskrá!$A$2:$A$1160,0),2))),"")</f>
        <v/>
      </c>
      <c r="P88" s="13" t="str">
        <f>IFERROR(INDEX(Leikmannaskrá!$A$2:$D$1156,MATCH(D88,Leikmannaskrá!$A$2:$A$1160,0),4),"")</f>
        <v/>
      </c>
      <c r="Q88" s="13" t="str">
        <f>IFERROR(IF(AND(P88="Male",B88="Einliðaleikur"),INDEX(Einl.kk!$A$3:$F$1037,MATCH(Skráningarblað!O88,Einl.kk!$D$3:$D$1037,0),2),IF(AND(P88="Male",B88="Tvíliðaleikur"),INDEX(Tvíl.kk!$A$3:$F$1052,MATCH(Skráningarblað!O88,Tvíl.kk!$D$3:$D$1052,0),2),IF(AND(P88="Male",B88="Tvenndarleikur"),INDEX(Tvennd.kk!$A$3:$F$1020,MATCH(Skráningarblað!O88,Tvennd.kk!$D$3:$D$1020,0),2),IF(AND(P88="Female",B88="Einliðaleikur"),INDEX(Einl.kvk!$A$3:$F$1001,MATCH(Skráningarblað!O88,Einl.kvk!$D$3:$D$1001,0),2),IF(AND(P88="Female",B88="Tvíliðaleikur"),INDEX(Tvíl.kvk!$A$3:$F$1002,MATCH(Skráningarblað!O88,Tvíl.kvk!$D$3:$D$1002,0),2),IF(AND(P88="Female",B88="Tvenndarleikur"),INDEX(Tvennd.kvk!$A$3:$F$1006,MATCH(Skráningarblað!O88,Tvennd.kvk!$D$3:$D$1006,0),2),"")))))),"2. Deild")</f>
        <v/>
      </c>
      <c r="R88" s="13" t="str">
        <f t="shared" si="10"/>
        <v/>
      </c>
      <c r="S88" s="13" t="str">
        <f>IFERROR(IF(AND(P88="Male",B88="Einliðaleikur"),INDEX(Einl.kk!$A$3:$F$1037,MATCH(Skráningarblað!O88,Einl.kk!$D$3:$D$1037,0),6),IF(AND(P88="Male",B88="Tvíliðaleikur"),INDEX(Tvíl.kk!$A$3:$F$1052,MATCH(Skráningarblað!O88,Tvíl.kk!$D$3:$D$1052,0),6),IF(AND(P88="Male",B88="Tvenndarleikur"),INDEX(Tvennd.kk!$A$3:$F$1020,MATCH(Skráningarblað!O88,Tvennd.kk!$D$3:$D$1020,0),6),IF(AND(P88="Female",B88="Einliðaleikur"),INDEX(Einl.kvk!$A$3:$F$1001,MATCH(Skráningarblað!O88,Einl.kvk!$D$3:$D$1001,0),6),IF(AND(P88="Female",B88="Tvíliðaleikur"),INDEX(Tvíl.kvk!$A$3:$F$1002,MATCH(Skráningarblað!O88,Tvíl.kvk!$D$3:$D$1002,0),6),IF(AND(P88="Female",B88="Tvenndarleikur"),INDEX(Tvennd.kvk!$A$3:$F$1006,MATCH(Skráningarblað!O88,Tvennd.kvk!$D$3:$D$1006,0),6),"")))))),0)</f>
        <v/>
      </c>
      <c r="T88" s="13" t="str">
        <f>IFERROR(INDEX(Leikmannaskrá!$A$2:$E$597,MATCH(A88,Leikmannaskrá!$A$2:$A$597,0),5),"")</f>
        <v/>
      </c>
      <c r="U88" s="29" t="str">
        <f t="shared" si="11"/>
        <v/>
      </c>
    </row>
    <row r="89" spans="1:21" x14ac:dyDescent="0.35">
      <c r="A89" s="28"/>
      <c r="B89" s="28"/>
      <c r="C89" s="28"/>
      <c r="D89" s="28"/>
      <c r="E89" s="28"/>
      <c r="F89" s="13" t="str">
        <f>IFERROR(INDEX(Leikmannaskrá!$A$2:$D$1156,MATCH(A89,Leikmannaskrá!$A$2:$A$1160,0),2),"")</f>
        <v/>
      </c>
      <c r="G89" s="13" t="str">
        <f>IFERROR(INDEX(Leikmannaskrá!$A$2:$D$1156,MATCH(A89,Leikmannaskrá!$A$2:$A$1160,0),4),"")</f>
        <v/>
      </c>
      <c r="H89" s="13" t="str">
        <f>IFERROR(INDEX(Leikmannaskrá!$A$2:$D$1156,MATCH(A89,Leikmannaskrá!$A$2:$A$1160,0),3),"")</f>
        <v/>
      </c>
      <c r="I89" s="13" t="str">
        <f>IFERROR(IF(AND(G89="Male",B89="Einliðaleikur"),INDEX(Einl.kk!$A$3:$F$1037,MATCH(Skráningarblað!F89,Einl.kk!$D$3:$D$1037,0),2),IF(AND(G89="Male",B89="Tvíliðaleikur"),INDEX(Tvíl.kk!$A$3:$F$1052,MATCH(Skráningarblað!F89,Tvíl.kk!$D$3:$D$1052,0),2),IF(AND(G89="Male",B89="Tvenndarleikur"),INDEX(Tvennd.kk!$A$3:$F$1020,MATCH(Skráningarblað!F89,Tvennd.kk!$D$3:$D$1020,0),2),IF(AND(G89="Female",B89="Einliðaleikur"),INDEX(Einl.kvk!$A$3:$F$1001,MATCH(Skráningarblað!F89,Einl.kvk!$D$3:$D$1001,0),2),IF(AND(G89="Female",B89="Tvíliðaleikur"),INDEX(Tvíl.kvk!$A$3:$F$1002,MATCH(Skráningarblað!F89,Tvíl.kvk!$D$3:$D$1002,0),2),IF(AND(G89="Female",B89="Tvenndarleikur"),INDEX(Tvennd.kvk!$A$3:$F$1006,MATCH(Skráningarblað!F89,Tvennd.kvk!$D$3:$D$1006,0),2),"")))))),"2. Deild")</f>
        <v/>
      </c>
      <c r="J89" s="13" t="str">
        <f t="shared" si="6"/>
        <v/>
      </c>
      <c r="K89" s="13" t="str">
        <f t="shared" si="7"/>
        <v/>
      </c>
      <c r="L89" s="13">
        <f t="shared" si="8"/>
        <v>0</v>
      </c>
      <c r="M89" s="13" t="str">
        <f t="shared" si="9"/>
        <v xml:space="preserve"> -  </v>
      </c>
      <c r="N89" s="13" t="str">
        <f>IFERROR(IF(AND(G89="Male",B89="Einliðaleikur"),INDEX(Einl.kk!$A$3:$F$1037,MATCH(Skráningarblað!F89,Einl.kk!$D$3:$D$1037,0),6),IF(AND(G89="Male",B89="Tvíliðaleikur"),INDEX(Tvíl.kk!$A$3:$F$1052,MATCH(Skráningarblað!F89,Tvíl.kk!$D$3:$D$1052,0),6),IF(AND(G89="Male",B89="Tvenndarleikur"),INDEX(Tvennd.kk!$A$3:$F$1020,MATCH(Skráningarblað!F89,Tvennd.kk!$D$3:$D$1020,0),6),IF(AND(G89="Female",B89="Einliðaleikur"),INDEX(Einl.kvk!$A$3:$F$1001,MATCH(Skráningarblað!F89,Einl.kvk!$D$3:$D$1001,0),6),IF(AND(G89="Female",B89="Tvíliðaleikur"),INDEX(Tvíl.kvk!$A$3:$F$1002,MATCH(Skráningarblað!F89,Tvíl.kvk!$D$3:$D$1002,0),6),IF(AND(G89="Female",B89="Tvenndarleikur"),INDEX(Tvennd.kvk!$A$3:$F$1006,MATCH(Skráningarblað!F89,Tvennd.kvk!$D$3:$D$1006,0),6),"")))))),0)</f>
        <v/>
      </c>
      <c r="O89" s="13" t="str">
        <f>IFERROR(IF(F89="","",IF(AND(NOT(B89="Einliðaleikur"),D89=""),"Partner Wanted",INDEX(Leikmannaskrá!$A$2:$D$1156,MATCH(D89,Leikmannaskrá!$A$2:$A$1160,0),2))),"")</f>
        <v/>
      </c>
      <c r="P89" s="13" t="str">
        <f>IFERROR(INDEX(Leikmannaskrá!$A$2:$D$1156,MATCH(D89,Leikmannaskrá!$A$2:$A$1160,0),4),"")</f>
        <v/>
      </c>
      <c r="Q89" s="13" t="str">
        <f>IFERROR(IF(AND(P89="Male",B89="Einliðaleikur"),INDEX(Einl.kk!$A$3:$F$1037,MATCH(Skráningarblað!O89,Einl.kk!$D$3:$D$1037,0),2),IF(AND(P89="Male",B89="Tvíliðaleikur"),INDEX(Tvíl.kk!$A$3:$F$1052,MATCH(Skráningarblað!O89,Tvíl.kk!$D$3:$D$1052,0),2),IF(AND(P89="Male",B89="Tvenndarleikur"),INDEX(Tvennd.kk!$A$3:$F$1020,MATCH(Skráningarblað!O89,Tvennd.kk!$D$3:$D$1020,0),2),IF(AND(P89="Female",B89="Einliðaleikur"),INDEX(Einl.kvk!$A$3:$F$1001,MATCH(Skráningarblað!O89,Einl.kvk!$D$3:$D$1001,0),2),IF(AND(P89="Female",B89="Tvíliðaleikur"),INDEX(Tvíl.kvk!$A$3:$F$1002,MATCH(Skráningarblað!O89,Tvíl.kvk!$D$3:$D$1002,0),2),IF(AND(P89="Female",B89="Tvenndarleikur"),INDEX(Tvennd.kvk!$A$3:$F$1006,MATCH(Skráningarblað!O89,Tvennd.kvk!$D$3:$D$1006,0),2),"")))))),"2. Deild")</f>
        <v/>
      </c>
      <c r="R89" s="13" t="str">
        <f t="shared" si="10"/>
        <v/>
      </c>
      <c r="S89" s="13" t="str">
        <f>IFERROR(IF(AND(P89="Male",B89="Einliðaleikur"),INDEX(Einl.kk!$A$3:$F$1037,MATCH(Skráningarblað!O89,Einl.kk!$D$3:$D$1037,0),6),IF(AND(P89="Male",B89="Tvíliðaleikur"),INDEX(Tvíl.kk!$A$3:$F$1052,MATCH(Skráningarblað!O89,Tvíl.kk!$D$3:$D$1052,0),6),IF(AND(P89="Male",B89="Tvenndarleikur"),INDEX(Tvennd.kk!$A$3:$F$1020,MATCH(Skráningarblað!O89,Tvennd.kk!$D$3:$D$1020,0),6),IF(AND(P89="Female",B89="Einliðaleikur"),INDEX(Einl.kvk!$A$3:$F$1001,MATCH(Skráningarblað!O89,Einl.kvk!$D$3:$D$1001,0),6),IF(AND(P89="Female",B89="Tvíliðaleikur"),INDEX(Tvíl.kvk!$A$3:$F$1002,MATCH(Skráningarblað!O89,Tvíl.kvk!$D$3:$D$1002,0),6),IF(AND(P89="Female",B89="Tvenndarleikur"),INDEX(Tvennd.kvk!$A$3:$F$1006,MATCH(Skráningarblað!O89,Tvennd.kvk!$D$3:$D$1006,0),6),"")))))),0)</f>
        <v/>
      </c>
      <c r="T89" s="13" t="str">
        <f>IFERROR(INDEX(Leikmannaskrá!$A$2:$E$597,MATCH(A89,Leikmannaskrá!$A$2:$A$597,0),5),"")</f>
        <v/>
      </c>
      <c r="U89" s="29" t="str">
        <f t="shared" si="11"/>
        <v/>
      </c>
    </row>
    <row r="90" spans="1:21" x14ac:dyDescent="0.35">
      <c r="A90" s="28"/>
      <c r="B90" s="28"/>
      <c r="C90" s="28"/>
      <c r="D90" s="28"/>
      <c r="E90" s="28"/>
      <c r="F90" s="13" t="str">
        <f>IFERROR(INDEX(Leikmannaskrá!$A$2:$D$1156,MATCH(A90,Leikmannaskrá!$A$2:$A$1160,0),2),"")</f>
        <v/>
      </c>
      <c r="G90" s="13" t="str">
        <f>IFERROR(INDEX(Leikmannaskrá!$A$2:$D$1156,MATCH(A90,Leikmannaskrá!$A$2:$A$1160,0),4),"")</f>
        <v/>
      </c>
      <c r="H90" s="13" t="str">
        <f>IFERROR(INDEX(Leikmannaskrá!$A$2:$D$1156,MATCH(A90,Leikmannaskrá!$A$2:$A$1160,0),3),"")</f>
        <v/>
      </c>
      <c r="I90" s="13" t="str">
        <f>IFERROR(IF(AND(G90="Male",B90="Einliðaleikur"),INDEX(Einl.kk!$A$3:$F$1037,MATCH(Skráningarblað!F90,Einl.kk!$D$3:$D$1037,0),2),IF(AND(G90="Male",B90="Tvíliðaleikur"),INDEX(Tvíl.kk!$A$3:$F$1052,MATCH(Skráningarblað!F90,Tvíl.kk!$D$3:$D$1052,0),2),IF(AND(G90="Male",B90="Tvenndarleikur"),INDEX(Tvennd.kk!$A$3:$F$1020,MATCH(Skráningarblað!F90,Tvennd.kk!$D$3:$D$1020,0),2),IF(AND(G90="Female",B90="Einliðaleikur"),INDEX(Einl.kvk!$A$3:$F$1001,MATCH(Skráningarblað!F90,Einl.kvk!$D$3:$D$1001,0),2),IF(AND(G90="Female",B90="Tvíliðaleikur"),INDEX(Tvíl.kvk!$A$3:$F$1002,MATCH(Skráningarblað!F90,Tvíl.kvk!$D$3:$D$1002,0),2),IF(AND(G90="Female",B90="Tvenndarleikur"),INDEX(Tvennd.kvk!$A$3:$F$1006,MATCH(Skráningarblað!F90,Tvennd.kvk!$D$3:$D$1006,0),2),"")))))),"2. Deild")</f>
        <v/>
      </c>
      <c r="J90" s="13" t="str">
        <f t="shared" si="6"/>
        <v/>
      </c>
      <c r="K90" s="13" t="str">
        <f t="shared" si="7"/>
        <v/>
      </c>
      <c r="L90" s="13">
        <f t="shared" si="8"/>
        <v>0</v>
      </c>
      <c r="M90" s="13" t="str">
        <f t="shared" si="9"/>
        <v xml:space="preserve"> -  </v>
      </c>
      <c r="N90" s="13" t="str">
        <f>IFERROR(IF(AND(G90="Male",B90="Einliðaleikur"),INDEX(Einl.kk!$A$3:$F$1037,MATCH(Skráningarblað!F90,Einl.kk!$D$3:$D$1037,0),6),IF(AND(G90="Male",B90="Tvíliðaleikur"),INDEX(Tvíl.kk!$A$3:$F$1052,MATCH(Skráningarblað!F90,Tvíl.kk!$D$3:$D$1052,0),6),IF(AND(G90="Male",B90="Tvenndarleikur"),INDEX(Tvennd.kk!$A$3:$F$1020,MATCH(Skráningarblað!F90,Tvennd.kk!$D$3:$D$1020,0),6),IF(AND(G90="Female",B90="Einliðaleikur"),INDEX(Einl.kvk!$A$3:$F$1001,MATCH(Skráningarblað!F90,Einl.kvk!$D$3:$D$1001,0),6),IF(AND(G90="Female",B90="Tvíliðaleikur"),INDEX(Tvíl.kvk!$A$3:$F$1002,MATCH(Skráningarblað!F90,Tvíl.kvk!$D$3:$D$1002,0),6),IF(AND(G90="Female",B90="Tvenndarleikur"),INDEX(Tvennd.kvk!$A$3:$F$1006,MATCH(Skráningarblað!F90,Tvennd.kvk!$D$3:$D$1006,0),6),"")))))),0)</f>
        <v/>
      </c>
      <c r="O90" s="13" t="str">
        <f>IFERROR(IF(F90="","",IF(AND(NOT(B90="Einliðaleikur"),D90=""),"Partner Wanted",INDEX(Leikmannaskrá!$A$2:$D$1156,MATCH(D90,Leikmannaskrá!$A$2:$A$1160,0),2))),"")</f>
        <v/>
      </c>
      <c r="P90" s="13" t="str">
        <f>IFERROR(INDEX(Leikmannaskrá!$A$2:$D$1156,MATCH(D90,Leikmannaskrá!$A$2:$A$1160,0),4),"")</f>
        <v/>
      </c>
      <c r="Q90" s="13" t="str">
        <f>IFERROR(IF(AND(P90="Male",B90="Einliðaleikur"),INDEX(Einl.kk!$A$3:$F$1037,MATCH(Skráningarblað!O90,Einl.kk!$D$3:$D$1037,0),2),IF(AND(P90="Male",B90="Tvíliðaleikur"),INDEX(Tvíl.kk!$A$3:$F$1052,MATCH(Skráningarblað!O90,Tvíl.kk!$D$3:$D$1052,0),2),IF(AND(P90="Male",B90="Tvenndarleikur"),INDEX(Tvennd.kk!$A$3:$F$1020,MATCH(Skráningarblað!O90,Tvennd.kk!$D$3:$D$1020,0),2),IF(AND(P90="Female",B90="Einliðaleikur"),INDEX(Einl.kvk!$A$3:$F$1001,MATCH(Skráningarblað!O90,Einl.kvk!$D$3:$D$1001,0),2),IF(AND(P90="Female",B90="Tvíliðaleikur"),INDEX(Tvíl.kvk!$A$3:$F$1002,MATCH(Skráningarblað!O90,Tvíl.kvk!$D$3:$D$1002,0),2),IF(AND(P90="Female",B90="Tvenndarleikur"),INDEX(Tvennd.kvk!$A$3:$F$1006,MATCH(Skráningarblað!O90,Tvennd.kvk!$D$3:$D$1006,0),2),"")))))),"2. Deild")</f>
        <v/>
      </c>
      <c r="R90" s="13" t="str">
        <f t="shared" si="10"/>
        <v/>
      </c>
      <c r="S90" s="13" t="str">
        <f>IFERROR(IF(AND(P90="Male",B90="Einliðaleikur"),INDEX(Einl.kk!$A$3:$F$1037,MATCH(Skráningarblað!O90,Einl.kk!$D$3:$D$1037,0),6),IF(AND(P90="Male",B90="Tvíliðaleikur"),INDEX(Tvíl.kk!$A$3:$F$1052,MATCH(Skráningarblað!O90,Tvíl.kk!$D$3:$D$1052,0),6),IF(AND(P90="Male",B90="Tvenndarleikur"),INDEX(Tvennd.kk!$A$3:$F$1020,MATCH(Skráningarblað!O90,Tvennd.kk!$D$3:$D$1020,0),6),IF(AND(P90="Female",B90="Einliðaleikur"),INDEX(Einl.kvk!$A$3:$F$1001,MATCH(Skráningarblað!O90,Einl.kvk!$D$3:$D$1001,0),6),IF(AND(P90="Female",B90="Tvíliðaleikur"),INDEX(Tvíl.kvk!$A$3:$F$1002,MATCH(Skráningarblað!O90,Tvíl.kvk!$D$3:$D$1002,0),6),IF(AND(P90="Female",B90="Tvenndarleikur"),INDEX(Tvennd.kvk!$A$3:$F$1006,MATCH(Skráningarblað!O90,Tvennd.kvk!$D$3:$D$1006,0),6),"")))))),0)</f>
        <v/>
      </c>
      <c r="T90" s="13" t="str">
        <f>IFERROR(INDEX(Leikmannaskrá!$A$2:$E$597,MATCH(A90,Leikmannaskrá!$A$2:$A$597,0),5),"")</f>
        <v/>
      </c>
      <c r="U90" s="29" t="str">
        <f t="shared" si="11"/>
        <v/>
      </c>
    </row>
    <row r="91" spans="1:21" x14ac:dyDescent="0.35">
      <c r="A91" s="28"/>
      <c r="B91" s="28"/>
      <c r="C91" s="28"/>
      <c r="D91" s="28"/>
      <c r="E91" s="28"/>
      <c r="F91" s="13" t="str">
        <f>IFERROR(INDEX(Leikmannaskrá!$A$2:$D$1156,MATCH(A91,Leikmannaskrá!$A$2:$A$1160,0),2),"")</f>
        <v/>
      </c>
      <c r="G91" s="13" t="str">
        <f>IFERROR(INDEX(Leikmannaskrá!$A$2:$D$1156,MATCH(A91,Leikmannaskrá!$A$2:$A$1160,0),4),"")</f>
        <v/>
      </c>
      <c r="H91" s="13" t="str">
        <f>IFERROR(INDEX(Leikmannaskrá!$A$2:$D$1156,MATCH(A91,Leikmannaskrá!$A$2:$A$1160,0),3),"")</f>
        <v/>
      </c>
      <c r="I91" s="13" t="str">
        <f>IFERROR(IF(AND(G91="Male",B91="Einliðaleikur"),INDEX(Einl.kk!$A$3:$F$1037,MATCH(Skráningarblað!F91,Einl.kk!$D$3:$D$1037,0),2),IF(AND(G91="Male",B91="Tvíliðaleikur"),INDEX(Tvíl.kk!$A$3:$F$1052,MATCH(Skráningarblað!F91,Tvíl.kk!$D$3:$D$1052,0),2),IF(AND(G91="Male",B91="Tvenndarleikur"),INDEX(Tvennd.kk!$A$3:$F$1020,MATCH(Skráningarblað!F91,Tvennd.kk!$D$3:$D$1020,0),2),IF(AND(G91="Female",B91="Einliðaleikur"),INDEX(Einl.kvk!$A$3:$F$1001,MATCH(Skráningarblað!F91,Einl.kvk!$D$3:$D$1001,0),2),IF(AND(G91="Female",B91="Tvíliðaleikur"),INDEX(Tvíl.kvk!$A$3:$F$1002,MATCH(Skráningarblað!F91,Tvíl.kvk!$D$3:$D$1002,0),2),IF(AND(G91="Female",B91="Tvenndarleikur"),INDEX(Tvennd.kvk!$A$3:$F$1006,MATCH(Skráningarblað!F91,Tvennd.kvk!$D$3:$D$1006,0),2),"")))))),"2. Deild")</f>
        <v/>
      </c>
      <c r="J91" s="13" t="str">
        <f t="shared" si="6"/>
        <v/>
      </c>
      <c r="K91" s="13" t="str">
        <f t="shared" si="7"/>
        <v/>
      </c>
      <c r="L91" s="13">
        <f t="shared" si="8"/>
        <v>0</v>
      </c>
      <c r="M91" s="13" t="str">
        <f t="shared" si="9"/>
        <v xml:space="preserve"> -  </v>
      </c>
      <c r="N91" s="13" t="str">
        <f>IFERROR(IF(AND(G91="Male",B91="Einliðaleikur"),INDEX(Einl.kk!$A$3:$F$1037,MATCH(Skráningarblað!F91,Einl.kk!$D$3:$D$1037,0),6),IF(AND(G91="Male",B91="Tvíliðaleikur"),INDEX(Tvíl.kk!$A$3:$F$1052,MATCH(Skráningarblað!F91,Tvíl.kk!$D$3:$D$1052,0),6),IF(AND(G91="Male",B91="Tvenndarleikur"),INDEX(Tvennd.kk!$A$3:$F$1020,MATCH(Skráningarblað!F91,Tvennd.kk!$D$3:$D$1020,0),6),IF(AND(G91="Female",B91="Einliðaleikur"),INDEX(Einl.kvk!$A$3:$F$1001,MATCH(Skráningarblað!F91,Einl.kvk!$D$3:$D$1001,0),6),IF(AND(G91="Female",B91="Tvíliðaleikur"),INDEX(Tvíl.kvk!$A$3:$F$1002,MATCH(Skráningarblað!F91,Tvíl.kvk!$D$3:$D$1002,0),6),IF(AND(G91="Female",B91="Tvenndarleikur"),INDEX(Tvennd.kvk!$A$3:$F$1006,MATCH(Skráningarblað!F91,Tvennd.kvk!$D$3:$D$1006,0),6),"")))))),0)</f>
        <v/>
      </c>
      <c r="O91" s="13" t="str">
        <f>IFERROR(IF(F91="","",IF(AND(NOT(B91="Einliðaleikur"),D91=""),"Partner Wanted",INDEX(Leikmannaskrá!$A$2:$D$1156,MATCH(D91,Leikmannaskrá!$A$2:$A$1160,0),2))),"")</f>
        <v/>
      </c>
      <c r="P91" s="13" t="str">
        <f>IFERROR(INDEX(Leikmannaskrá!$A$2:$D$1156,MATCH(D91,Leikmannaskrá!$A$2:$A$1160,0),4),"")</f>
        <v/>
      </c>
      <c r="Q91" s="13" t="str">
        <f>IFERROR(IF(AND(P91="Male",B91="Einliðaleikur"),INDEX(Einl.kk!$A$3:$F$1037,MATCH(Skráningarblað!O91,Einl.kk!$D$3:$D$1037,0),2),IF(AND(P91="Male",B91="Tvíliðaleikur"),INDEX(Tvíl.kk!$A$3:$F$1052,MATCH(Skráningarblað!O91,Tvíl.kk!$D$3:$D$1052,0),2),IF(AND(P91="Male",B91="Tvenndarleikur"),INDEX(Tvennd.kk!$A$3:$F$1020,MATCH(Skráningarblað!O91,Tvennd.kk!$D$3:$D$1020,0),2),IF(AND(P91="Female",B91="Einliðaleikur"),INDEX(Einl.kvk!$A$3:$F$1001,MATCH(Skráningarblað!O91,Einl.kvk!$D$3:$D$1001,0),2),IF(AND(P91="Female",B91="Tvíliðaleikur"),INDEX(Tvíl.kvk!$A$3:$F$1002,MATCH(Skráningarblað!O91,Tvíl.kvk!$D$3:$D$1002,0),2),IF(AND(P91="Female",B91="Tvenndarleikur"),INDEX(Tvennd.kvk!$A$3:$F$1006,MATCH(Skráningarblað!O91,Tvennd.kvk!$D$3:$D$1006,0),2),"")))))),"2. Deild")</f>
        <v/>
      </c>
      <c r="R91" s="13" t="str">
        <f t="shared" si="10"/>
        <v/>
      </c>
      <c r="S91" s="13" t="str">
        <f>IFERROR(IF(AND(P91="Male",B91="Einliðaleikur"),INDEX(Einl.kk!$A$3:$F$1037,MATCH(Skráningarblað!O91,Einl.kk!$D$3:$D$1037,0),6),IF(AND(P91="Male",B91="Tvíliðaleikur"),INDEX(Tvíl.kk!$A$3:$F$1052,MATCH(Skráningarblað!O91,Tvíl.kk!$D$3:$D$1052,0),6),IF(AND(P91="Male",B91="Tvenndarleikur"),INDEX(Tvennd.kk!$A$3:$F$1020,MATCH(Skráningarblað!O91,Tvennd.kk!$D$3:$D$1020,0),6),IF(AND(P91="Female",B91="Einliðaleikur"),INDEX(Einl.kvk!$A$3:$F$1001,MATCH(Skráningarblað!O91,Einl.kvk!$D$3:$D$1001,0),6),IF(AND(P91="Female",B91="Tvíliðaleikur"),INDEX(Tvíl.kvk!$A$3:$F$1002,MATCH(Skráningarblað!O91,Tvíl.kvk!$D$3:$D$1002,0),6),IF(AND(P91="Female",B91="Tvenndarleikur"),INDEX(Tvennd.kvk!$A$3:$F$1006,MATCH(Skráningarblað!O91,Tvennd.kvk!$D$3:$D$1006,0),6),"")))))),0)</f>
        <v/>
      </c>
      <c r="T91" s="13" t="str">
        <f>IFERROR(INDEX(Leikmannaskrá!$A$2:$E$597,MATCH(A91,Leikmannaskrá!$A$2:$A$597,0),5),"")</f>
        <v/>
      </c>
      <c r="U91" s="29" t="str">
        <f t="shared" si="11"/>
        <v/>
      </c>
    </row>
    <row r="92" spans="1:21" x14ac:dyDescent="0.35">
      <c r="A92" s="28"/>
      <c r="B92" s="28"/>
      <c r="C92" s="28"/>
      <c r="D92" s="28"/>
      <c r="E92" s="28"/>
      <c r="F92" s="13" t="str">
        <f>IFERROR(INDEX(Leikmannaskrá!$A$2:$D$1156,MATCH(A92,Leikmannaskrá!$A$2:$A$1160,0),2),"")</f>
        <v/>
      </c>
      <c r="G92" s="13" t="str">
        <f>IFERROR(INDEX(Leikmannaskrá!$A$2:$D$1156,MATCH(A92,Leikmannaskrá!$A$2:$A$1160,0),4),"")</f>
        <v/>
      </c>
      <c r="H92" s="13" t="str">
        <f>IFERROR(INDEX(Leikmannaskrá!$A$2:$D$1156,MATCH(A92,Leikmannaskrá!$A$2:$A$1160,0),3),"")</f>
        <v/>
      </c>
      <c r="I92" s="13" t="str">
        <f>IFERROR(IF(AND(G92="Male",B92="Einliðaleikur"),INDEX(Einl.kk!$A$3:$F$1037,MATCH(Skráningarblað!F92,Einl.kk!$D$3:$D$1037,0),2),IF(AND(G92="Male",B92="Tvíliðaleikur"),INDEX(Tvíl.kk!$A$3:$F$1052,MATCH(Skráningarblað!F92,Tvíl.kk!$D$3:$D$1052,0),2),IF(AND(G92="Male",B92="Tvenndarleikur"),INDEX(Tvennd.kk!$A$3:$F$1020,MATCH(Skráningarblað!F92,Tvennd.kk!$D$3:$D$1020,0),2),IF(AND(G92="Female",B92="Einliðaleikur"),INDEX(Einl.kvk!$A$3:$F$1001,MATCH(Skráningarblað!F92,Einl.kvk!$D$3:$D$1001,0),2),IF(AND(G92="Female",B92="Tvíliðaleikur"),INDEX(Tvíl.kvk!$A$3:$F$1002,MATCH(Skráningarblað!F92,Tvíl.kvk!$D$3:$D$1002,0),2),IF(AND(G92="Female",B92="Tvenndarleikur"),INDEX(Tvennd.kvk!$A$3:$F$1006,MATCH(Skráningarblað!F92,Tvennd.kvk!$D$3:$D$1006,0),2),"")))))),"2. Deild")</f>
        <v/>
      </c>
      <c r="J92" s="13" t="str">
        <f t="shared" si="6"/>
        <v/>
      </c>
      <c r="K92" s="13" t="str">
        <f t="shared" si="7"/>
        <v/>
      </c>
      <c r="L92" s="13">
        <f t="shared" si="8"/>
        <v>0</v>
      </c>
      <c r="M92" s="13" t="str">
        <f t="shared" si="9"/>
        <v xml:space="preserve"> -  </v>
      </c>
      <c r="N92" s="13" t="str">
        <f>IFERROR(IF(AND(G92="Male",B92="Einliðaleikur"),INDEX(Einl.kk!$A$3:$F$1037,MATCH(Skráningarblað!F92,Einl.kk!$D$3:$D$1037,0),6),IF(AND(G92="Male",B92="Tvíliðaleikur"),INDEX(Tvíl.kk!$A$3:$F$1052,MATCH(Skráningarblað!F92,Tvíl.kk!$D$3:$D$1052,0),6),IF(AND(G92="Male",B92="Tvenndarleikur"),INDEX(Tvennd.kk!$A$3:$F$1020,MATCH(Skráningarblað!F92,Tvennd.kk!$D$3:$D$1020,0),6),IF(AND(G92="Female",B92="Einliðaleikur"),INDEX(Einl.kvk!$A$3:$F$1001,MATCH(Skráningarblað!F92,Einl.kvk!$D$3:$D$1001,0),6),IF(AND(G92="Female",B92="Tvíliðaleikur"),INDEX(Tvíl.kvk!$A$3:$F$1002,MATCH(Skráningarblað!F92,Tvíl.kvk!$D$3:$D$1002,0),6),IF(AND(G92="Female",B92="Tvenndarleikur"),INDEX(Tvennd.kvk!$A$3:$F$1006,MATCH(Skráningarblað!F92,Tvennd.kvk!$D$3:$D$1006,0),6),"")))))),0)</f>
        <v/>
      </c>
      <c r="O92" s="13" t="str">
        <f>IFERROR(IF(F92="","",IF(AND(NOT(B92="Einliðaleikur"),D92=""),"Partner Wanted",INDEX(Leikmannaskrá!$A$2:$D$1156,MATCH(D92,Leikmannaskrá!$A$2:$A$1160,0),2))),"")</f>
        <v/>
      </c>
      <c r="P92" s="13" t="str">
        <f>IFERROR(INDEX(Leikmannaskrá!$A$2:$D$1156,MATCH(D92,Leikmannaskrá!$A$2:$A$1160,0),4),"")</f>
        <v/>
      </c>
      <c r="Q92" s="13" t="str">
        <f>IFERROR(IF(AND(P92="Male",B92="Einliðaleikur"),INDEX(Einl.kk!$A$3:$F$1037,MATCH(Skráningarblað!O92,Einl.kk!$D$3:$D$1037,0),2),IF(AND(P92="Male",B92="Tvíliðaleikur"),INDEX(Tvíl.kk!$A$3:$F$1052,MATCH(Skráningarblað!O92,Tvíl.kk!$D$3:$D$1052,0),2),IF(AND(P92="Male",B92="Tvenndarleikur"),INDEX(Tvennd.kk!$A$3:$F$1020,MATCH(Skráningarblað!O92,Tvennd.kk!$D$3:$D$1020,0),2),IF(AND(P92="Female",B92="Einliðaleikur"),INDEX(Einl.kvk!$A$3:$F$1001,MATCH(Skráningarblað!O92,Einl.kvk!$D$3:$D$1001,0),2),IF(AND(P92="Female",B92="Tvíliðaleikur"),INDEX(Tvíl.kvk!$A$3:$F$1002,MATCH(Skráningarblað!O92,Tvíl.kvk!$D$3:$D$1002,0),2),IF(AND(P92="Female",B92="Tvenndarleikur"),INDEX(Tvennd.kvk!$A$3:$F$1006,MATCH(Skráningarblað!O92,Tvennd.kvk!$D$3:$D$1006,0),2),"")))))),"2. Deild")</f>
        <v/>
      </c>
      <c r="R92" s="13" t="str">
        <f t="shared" si="10"/>
        <v/>
      </c>
      <c r="S92" s="13" t="str">
        <f>IFERROR(IF(AND(P92="Male",B92="Einliðaleikur"),INDEX(Einl.kk!$A$3:$F$1037,MATCH(Skráningarblað!O92,Einl.kk!$D$3:$D$1037,0),6),IF(AND(P92="Male",B92="Tvíliðaleikur"),INDEX(Tvíl.kk!$A$3:$F$1052,MATCH(Skráningarblað!O92,Tvíl.kk!$D$3:$D$1052,0),6),IF(AND(P92="Male",B92="Tvenndarleikur"),INDEX(Tvennd.kk!$A$3:$F$1020,MATCH(Skráningarblað!O92,Tvennd.kk!$D$3:$D$1020,0),6),IF(AND(P92="Female",B92="Einliðaleikur"),INDEX(Einl.kvk!$A$3:$F$1001,MATCH(Skráningarblað!O92,Einl.kvk!$D$3:$D$1001,0),6),IF(AND(P92="Female",B92="Tvíliðaleikur"),INDEX(Tvíl.kvk!$A$3:$F$1002,MATCH(Skráningarblað!O92,Tvíl.kvk!$D$3:$D$1002,0),6),IF(AND(P92="Female",B92="Tvenndarleikur"),INDEX(Tvennd.kvk!$A$3:$F$1006,MATCH(Skráningarblað!O92,Tvennd.kvk!$D$3:$D$1006,0),6),"")))))),0)</f>
        <v/>
      </c>
      <c r="T92" s="13" t="str">
        <f>IFERROR(INDEX(Leikmannaskrá!$A$2:$E$597,MATCH(A92,Leikmannaskrá!$A$2:$A$597,0),5),"")</f>
        <v/>
      </c>
      <c r="U92" s="29" t="str">
        <f t="shared" si="11"/>
        <v/>
      </c>
    </row>
    <row r="93" spans="1:21" x14ac:dyDescent="0.35">
      <c r="A93" s="28"/>
      <c r="B93" s="28"/>
      <c r="C93" s="28"/>
      <c r="D93" s="28"/>
      <c r="E93" s="28"/>
      <c r="F93" s="13" t="str">
        <f>IFERROR(INDEX(Leikmannaskrá!$A$2:$D$1156,MATCH(A93,Leikmannaskrá!$A$2:$A$1160,0),2),"")</f>
        <v/>
      </c>
      <c r="G93" s="13" t="str">
        <f>IFERROR(INDEX(Leikmannaskrá!$A$2:$D$1156,MATCH(A93,Leikmannaskrá!$A$2:$A$1160,0),4),"")</f>
        <v/>
      </c>
      <c r="H93" s="13" t="str">
        <f>IFERROR(INDEX(Leikmannaskrá!$A$2:$D$1156,MATCH(A93,Leikmannaskrá!$A$2:$A$1160,0),3),"")</f>
        <v/>
      </c>
      <c r="I93" s="13" t="str">
        <f>IFERROR(IF(AND(G93="Male",B93="Einliðaleikur"),INDEX(Einl.kk!$A$3:$F$1037,MATCH(Skráningarblað!F93,Einl.kk!$D$3:$D$1037,0),2),IF(AND(G93="Male",B93="Tvíliðaleikur"),INDEX(Tvíl.kk!$A$3:$F$1052,MATCH(Skráningarblað!F93,Tvíl.kk!$D$3:$D$1052,0),2),IF(AND(G93="Male",B93="Tvenndarleikur"),INDEX(Tvennd.kk!$A$3:$F$1020,MATCH(Skráningarblað!F93,Tvennd.kk!$D$3:$D$1020,0),2),IF(AND(G93="Female",B93="Einliðaleikur"),INDEX(Einl.kvk!$A$3:$F$1001,MATCH(Skráningarblað!F93,Einl.kvk!$D$3:$D$1001,0),2),IF(AND(G93="Female",B93="Tvíliðaleikur"),INDEX(Tvíl.kvk!$A$3:$F$1002,MATCH(Skráningarblað!F93,Tvíl.kvk!$D$3:$D$1002,0),2),IF(AND(G93="Female",B93="Tvenndarleikur"),INDEX(Tvennd.kvk!$A$3:$F$1006,MATCH(Skráningarblað!F93,Tvennd.kvk!$D$3:$D$1006,0),2),"")))))),"2. Deild")</f>
        <v/>
      </c>
      <c r="J93" s="13" t="str">
        <f t="shared" si="6"/>
        <v/>
      </c>
      <c r="K93" s="13" t="str">
        <f t="shared" si="7"/>
        <v/>
      </c>
      <c r="L93" s="13">
        <f t="shared" si="8"/>
        <v>0</v>
      </c>
      <c r="M93" s="13" t="str">
        <f t="shared" si="9"/>
        <v xml:space="preserve"> -  </v>
      </c>
      <c r="N93" s="13" t="str">
        <f>IFERROR(IF(AND(G93="Male",B93="Einliðaleikur"),INDEX(Einl.kk!$A$3:$F$1037,MATCH(Skráningarblað!F93,Einl.kk!$D$3:$D$1037,0),6),IF(AND(G93="Male",B93="Tvíliðaleikur"),INDEX(Tvíl.kk!$A$3:$F$1052,MATCH(Skráningarblað!F93,Tvíl.kk!$D$3:$D$1052,0),6),IF(AND(G93="Male",B93="Tvenndarleikur"),INDEX(Tvennd.kk!$A$3:$F$1020,MATCH(Skráningarblað!F93,Tvennd.kk!$D$3:$D$1020,0),6),IF(AND(G93="Female",B93="Einliðaleikur"),INDEX(Einl.kvk!$A$3:$F$1001,MATCH(Skráningarblað!F93,Einl.kvk!$D$3:$D$1001,0),6),IF(AND(G93="Female",B93="Tvíliðaleikur"),INDEX(Tvíl.kvk!$A$3:$F$1002,MATCH(Skráningarblað!F93,Tvíl.kvk!$D$3:$D$1002,0),6),IF(AND(G93="Female",B93="Tvenndarleikur"),INDEX(Tvennd.kvk!$A$3:$F$1006,MATCH(Skráningarblað!F93,Tvennd.kvk!$D$3:$D$1006,0),6),"")))))),0)</f>
        <v/>
      </c>
      <c r="O93" s="13" t="str">
        <f>IFERROR(IF(F93="","",IF(AND(NOT(B93="Einliðaleikur"),D93=""),"Partner Wanted",INDEX(Leikmannaskrá!$A$2:$D$1156,MATCH(D93,Leikmannaskrá!$A$2:$A$1160,0),2))),"")</f>
        <v/>
      </c>
      <c r="P93" s="13" t="str">
        <f>IFERROR(INDEX(Leikmannaskrá!$A$2:$D$1156,MATCH(D93,Leikmannaskrá!$A$2:$A$1160,0),4),"")</f>
        <v/>
      </c>
      <c r="Q93" s="13" t="str">
        <f>IFERROR(IF(AND(P93="Male",B93="Einliðaleikur"),INDEX(Einl.kk!$A$3:$F$1037,MATCH(Skráningarblað!O93,Einl.kk!$D$3:$D$1037,0),2),IF(AND(P93="Male",B93="Tvíliðaleikur"),INDEX(Tvíl.kk!$A$3:$F$1052,MATCH(Skráningarblað!O93,Tvíl.kk!$D$3:$D$1052,0),2),IF(AND(P93="Male",B93="Tvenndarleikur"),INDEX(Tvennd.kk!$A$3:$F$1020,MATCH(Skráningarblað!O93,Tvennd.kk!$D$3:$D$1020,0),2),IF(AND(P93="Female",B93="Einliðaleikur"),INDEX(Einl.kvk!$A$3:$F$1001,MATCH(Skráningarblað!O93,Einl.kvk!$D$3:$D$1001,0),2),IF(AND(P93="Female",B93="Tvíliðaleikur"),INDEX(Tvíl.kvk!$A$3:$F$1002,MATCH(Skráningarblað!O93,Tvíl.kvk!$D$3:$D$1002,0),2),IF(AND(P93="Female",B93="Tvenndarleikur"),INDEX(Tvennd.kvk!$A$3:$F$1006,MATCH(Skráningarblað!O93,Tvennd.kvk!$D$3:$D$1006,0),2),"")))))),"2. Deild")</f>
        <v/>
      </c>
      <c r="R93" s="13" t="str">
        <f t="shared" si="10"/>
        <v/>
      </c>
      <c r="S93" s="13" t="str">
        <f>IFERROR(IF(AND(P93="Male",B93="Einliðaleikur"),INDEX(Einl.kk!$A$3:$F$1037,MATCH(Skráningarblað!O93,Einl.kk!$D$3:$D$1037,0),6),IF(AND(P93="Male",B93="Tvíliðaleikur"),INDEX(Tvíl.kk!$A$3:$F$1052,MATCH(Skráningarblað!O93,Tvíl.kk!$D$3:$D$1052,0),6),IF(AND(P93="Male",B93="Tvenndarleikur"),INDEX(Tvennd.kk!$A$3:$F$1020,MATCH(Skráningarblað!O93,Tvennd.kk!$D$3:$D$1020,0),6),IF(AND(P93="Female",B93="Einliðaleikur"),INDEX(Einl.kvk!$A$3:$F$1001,MATCH(Skráningarblað!O93,Einl.kvk!$D$3:$D$1001,0),6),IF(AND(P93="Female",B93="Tvíliðaleikur"),INDEX(Tvíl.kvk!$A$3:$F$1002,MATCH(Skráningarblað!O93,Tvíl.kvk!$D$3:$D$1002,0),6),IF(AND(P93="Female",B93="Tvenndarleikur"),INDEX(Tvennd.kvk!$A$3:$F$1006,MATCH(Skráningarblað!O93,Tvennd.kvk!$D$3:$D$1006,0),6),"")))))),0)</f>
        <v/>
      </c>
      <c r="T93" s="13" t="str">
        <f>IFERROR(INDEX(Leikmannaskrá!$A$2:$E$597,MATCH(A93,Leikmannaskrá!$A$2:$A$597,0),5),"")</f>
        <v/>
      </c>
      <c r="U93" s="29" t="str">
        <f t="shared" si="11"/>
        <v/>
      </c>
    </row>
    <row r="94" spans="1:21" x14ac:dyDescent="0.35">
      <c r="A94" s="28"/>
      <c r="B94" s="28"/>
      <c r="C94" s="28"/>
      <c r="D94" s="28"/>
      <c r="E94" s="28"/>
      <c r="F94" s="13" t="str">
        <f>IFERROR(INDEX(Leikmannaskrá!$A$2:$D$1156,MATCH(A94,Leikmannaskrá!$A$2:$A$1160,0),2),"")</f>
        <v/>
      </c>
      <c r="G94" s="13" t="str">
        <f>IFERROR(INDEX(Leikmannaskrá!$A$2:$D$1156,MATCH(A94,Leikmannaskrá!$A$2:$A$1160,0),4),"")</f>
        <v/>
      </c>
      <c r="H94" s="13" t="str">
        <f>IFERROR(INDEX(Leikmannaskrá!$A$2:$D$1156,MATCH(A94,Leikmannaskrá!$A$2:$A$1160,0),3),"")</f>
        <v/>
      </c>
      <c r="I94" s="13" t="str">
        <f>IFERROR(IF(AND(G94="Male",B94="Einliðaleikur"),INDEX(Einl.kk!$A$3:$F$1037,MATCH(Skráningarblað!F94,Einl.kk!$D$3:$D$1037,0),2),IF(AND(G94="Male",B94="Tvíliðaleikur"),INDEX(Tvíl.kk!$A$3:$F$1052,MATCH(Skráningarblað!F94,Tvíl.kk!$D$3:$D$1052,0),2),IF(AND(G94="Male",B94="Tvenndarleikur"),INDEX(Tvennd.kk!$A$3:$F$1020,MATCH(Skráningarblað!F94,Tvennd.kk!$D$3:$D$1020,0),2),IF(AND(G94="Female",B94="Einliðaleikur"),INDEX(Einl.kvk!$A$3:$F$1001,MATCH(Skráningarblað!F94,Einl.kvk!$D$3:$D$1001,0),2),IF(AND(G94="Female",B94="Tvíliðaleikur"),INDEX(Tvíl.kvk!$A$3:$F$1002,MATCH(Skráningarblað!F94,Tvíl.kvk!$D$3:$D$1002,0),2),IF(AND(G94="Female",B94="Tvenndarleikur"),INDEX(Tvennd.kvk!$A$3:$F$1006,MATCH(Skráningarblað!F94,Tvennd.kvk!$D$3:$D$1006,0),2),"")))))),"2. Deild")</f>
        <v/>
      </c>
      <c r="J94" s="13" t="str">
        <f t="shared" si="6"/>
        <v/>
      </c>
      <c r="K94" s="13" t="str">
        <f t="shared" si="7"/>
        <v/>
      </c>
      <c r="L94" s="13">
        <f t="shared" si="8"/>
        <v>0</v>
      </c>
      <c r="M94" s="13" t="str">
        <f t="shared" si="9"/>
        <v xml:space="preserve"> -  </v>
      </c>
      <c r="N94" s="13" t="str">
        <f>IFERROR(IF(AND(G94="Male",B94="Einliðaleikur"),INDEX(Einl.kk!$A$3:$F$1037,MATCH(Skráningarblað!F94,Einl.kk!$D$3:$D$1037,0),6),IF(AND(G94="Male",B94="Tvíliðaleikur"),INDEX(Tvíl.kk!$A$3:$F$1052,MATCH(Skráningarblað!F94,Tvíl.kk!$D$3:$D$1052,0),6),IF(AND(G94="Male",B94="Tvenndarleikur"),INDEX(Tvennd.kk!$A$3:$F$1020,MATCH(Skráningarblað!F94,Tvennd.kk!$D$3:$D$1020,0),6),IF(AND(G94="Female",B94="Einliðaleikur"),INDEX(Einl.kvk!$A$3:$F$1001,MATCH(Skráningarblað!F94,Einl.kvk!$D$3:$D$1001,0),6),IF(AND(G94="Female",B94="Tvíliðaleikur"),INDEX(Tvíl.kvk!$A$3:$F$1002,MATCH(Skráningarblað!F94,Tvíl.kvk!$D$3:$D$1002,0),6),IF(AND(G94="Female",B94="Tvenndarleikur"),INDEX(Tvennd.kvk!$A$3:$F$1006,MATCH(Skráningarblað!F94,Tvennd.kvk!$D$3:$D$1006,0),6),"")))))),0)</f>
        <v/>
      </c>
      <c r="O94" s="13" t="str">
        <f>IFERROR(IF(F94="","",IF(AND(NOT(B94="Einliðaleikur"),D94=""),"Partner Wanted",INDEX(Leikmannaskrá!$A$2:$D$1156,MATCH(D94,Leikmannaskrá!$A$2:$A$1160,0),2))),"")</f>
        <v/>
      </c>
      <c r="P94" s="13" t="str">
        <f>IFERROR(INDEX(Leikmannaskrá!$A$2:$D$1156,MATCH(D94,Leikmannaskrá!$A$2:$A$1160,0),4),"")</f>
        <v/>
      </c>
      <c r="Q94" s="13" t="str">
        <f>IFERROR(IF(AND(P94="Male",B94="Einliðaleikur"),INDEX(Einl.kk!$A$3:$F$1037,MATCH(Skráningarblað!O94,Einl.kk!$D$3:$D$1037,0),2),IF(AND(P94="Male",B94="Tvíliðaleikur"),INDEX(Tvíl.kk!$A$3:$F$1052,MATCH(Skráningarblað!O94,Tvíl.kk!$D$3:$D$1052,0),2),IF(AND(P94="Male",B94="Tvenndarleikur"),INDEX(Tvennd.kk!$A$3:$F$1020,MATCH(Skráningarblað!O94,Tvennd.kk!$D$3:$D$1020,0),2),IF(AND(P94="Female",B94="Einliðaleikur"),INDEX(Einl.kvk!$A$3:$F$1001,MATCH(Skráningarblað!O94,Einl.kvk!$D$3:$D$1001,0),2),IF(AND(P94="Female",B94="Tvíliðaleikur"),INDEX(Tvíl.kvk!$A$3:$F$1002,MATCH(Skráningarblað!O94,Tvíl.kvk!$D$3:$D$1002,0),2),IF(AND(P94="Female",B94="Tvenndarleikur"),INDEX(Tvennd.kvk!$A$3:$F$1006,MATCH(Skráningarblað!O94,Tvennd.kvk!$D$3:$D$1006,0),2),"")))))),"2. Deild")</f>
        <v/>
      </c>
      <c r="R94" s="13" t="str">
        <f t="shared" si="10"/>
        <v/>
      </c>
      <c r="S94" s="13" t="str">
        <f>IFERROR(IF(AND(P94="Male",B94="Einliðaleikur"),INDEX(Einl.kk!$A$3:$F$1037,MATCH(Skráningarblað!O94,Einl.kk!$D$3:$D$1037,0),6),IF(AND(P94="Male",B94="Tvíliðaleikur"),INDEX(Tvíl.kk!$A$3:$F$1052,MATCH(Skráningarblað!O94,Tvíl.kk!$D$3:$D$1052,0),6),IF(AND(P94="Male",B94="Tvenndarleikur"),INDEX(Tvennd.kk!$A$3:$F$1020,MATCH(Skráningarblað!O94,Tvennd.kk!$D$3:$D$1020,0),6),IF(AND(P94="Female",B94="Einliðaleikur"),INDEX(Einl.kvk!$A$3:$F$1001,MATCH(Skráningarblað!O94,Einl.kvk!$D$3:$D$1001,0),6),IF(AND(P94="Female",B94="Tvíliðaleikur"),INDEX(Tvíl.kvk!$A$3:$F$1002,MATCH(Skráningarblað!O94,Tvíl.kvk!$D$3:$D$1002,0),6),IF(AND(P94="Female",B94="Tvenndarleikur"),INDEX(Tvennd.kvk!$A$3:$F$1006,MATCH(Skráningarblað!O94,Tvennd.kvk!$D$3:$D$1006,0),6),"")))))),0)</f>
        <v/>
      </c>
      <c r="T94" s="13" t="str">
        <f>IFERROR(INDEX(Leikmannaskrá!$A$2:$E$597,MATCH(A94,Leikmannaskrá!$A$2:$A$597,0),5),"")</f>
        <v/>
      </c>
      <c r="U94" s="29" t="str">
        <f t="shared" si="11"/>
        <v/>
      </c>
    </row>
    <row r="95" spans="1:21" x14ac:dyDescent="0.35">
      <c r="A95" s="28"/>
      <c r="B95" s="28"/>
      <c r="C95" s="28"/>
      <c r="D95" s="28"/>
      <c r="E95" s="28"/>
      <c r="F95" s="13" t="str">
        <f>IFERROR(INDEX(Leikmannaskrá!$A$2:$D$1156,MATCH(A95,Leikmannaskrá!$A$2:$A$1160,0),2),"")</f>
        <v/>
      </c>
      <c r="G95" s="13" t="str">
        <f>IFERROR(INDEX(Leikmannaskrá!$A$2:$D$1156,MATCH(A95,Leikmannaskrá!$A$2:$A$1160,0),4),"")</f>
        <v/>
      </c>
      <c r="H95" s="13" t="str">
        <f>IFERROR(INDEX(Leikmannaskrá!$A$2:$D$1156,MATCH(A95,Leikmannaskrá!$A$2:$A$1160,0),3),"")</f>
        <v/>
      </c>
      <c r="I95" s="13" t="str">
        <f>IFERROR(IF(AND(G95="Male",B95="Einliðaleikur"),INDEX(Einl.kk!$A$3:$F$1037,MATCH(Skráningarblað!F95,Einl.kk!$D$3:$D$1037,0),2),IF(AND(G95="Male",B95="Tvíliðaleikur"),INDEX(Tvíl.kk!$A$3:$F$1052,MATCH(Skráningarblað!F95,Tvíl.kk!$D$3:$D$1052,0),2),IF(AND(G95="Male",B95="Tvenndarleikur"),INDEX(Tvennd.kk!$A$3:$F$1020,MATCH(Skráningarblað!F95,Tvennd.kk!$D$3:$D$1020,0),2),IF(AND(G95="Female",B95="Einliðaleikur"),INDEX(Einl.kvk!$A$3:$F$1001,MATCH(Skráningarblað!F95,Einl.kvk!$D$3:$D$1001,0),2),IF(AND(G95="Female",B95="Tvíliðaleikur"),INDEX(Tvíl.kvk!$A$3:$F$1002,MATCH(Skráningarblað!F95,Tvíl.kvk!$D$3:$D$1002,0),2),IF(AND(G95="Female",B95="Tvenndarleikur"),INDEX(Tvennd.kvk!$A$3:$F$1006,MATCH(Skráningarblað!F95,Tvennd.kvk!$D$3:$D$1006,0),2),"")))))),"2. Deild")</f>
        <v/>
      </c>
      <c r="J95" s="13" t="str">
        <f t="shared" si="6"/>
        <v/>
      </c>
      <c r="K95" s="13" t="str">
        <f t="shared" si="7"/>
        <v/>
      </c>
      <c r="L95" s="13">
        <f t="shared" si="8"/>
        <v>0</v>
      </c>
      <c r="M95" s="13" t="str">
        <f t="shared" si="9"/>
        <v xml:space="preserve"> -  </v>
      </c>
      <c r="N95" s="13" t="str">
        <f>IFERROR(IF(AND(G95="Male",B95="Einliðaleikur"),INDEX(Einl.kk!$A$3:$F$1037,MATCH(Skráningarblað!F95,Einl.kk!$D$3:$D$1037,0),6),IF(AND(G95="Male",B95="Tvíliðaleikur"),INDEX(Tvíl.kk!$A$3:$F$1052,MATCH(Skráningarblað!F95,Tvíl.kk!$D$3:$D$1052,0),6),IF(AND(G95="Male",B95="Tvenndarleikur"),INDEX(Tvennd.kk!$A$3:$F$1020,MATCH(Skráningarblað!F95,Tvennd.kk!$D$3:$D$1020,0),6),IF(AND(G95="Female",B95="Einliðaleikur"),INDEX(Einl.kvk!$A$3:$F$1001,MATCH(Skráningarblað!F95,Einl.kvk!$D$3:$D$1001,0),6),IF(AND(G95="Female",B95="Tvíliðaleikur"),INDEX(Tvíl.kvk!$A$3:$F$1002,MATCH(Skráningarblað!F95,Tvíl.kvk!$D$3:$D$1002,0),6),IF(AND(G95="Female",B95="Tvenndarleikur"),INDEX(Tvennd.kvk!$A$3:$F$1006,MATCH(Skráningarblað!F95,Tvennd.kvk!$D$3:$D$1006,0),6),"")))))),0)</f>
        <v/>
      </c>
      <c r="O95" s="13" t="str">
        <f>IFERROR(IF(F95="","",IF(AND(NOT(B95="Einliðaleikur"),D95=""),"Partner Wanted",INDEX(Leikmannaskrá!$A$2:$D$1156,MATCH(D95,Leikmannaskrá!$A$2:$A$1160,0),2))),"")</f>
        <v/>
      </c>
      <c r="P95" s="13" t="str">
        <f>IFERROR(INDEX(Leikmannaskrá!$A$2:$D$1156,MATCH(D95,Leikmannaskrá!$A$2:$A$1160,0),4),"")</f>
        <v/>
      </c>
      <c r="Q95" s="13" t="str">
        <f>IFERROR(IF(AND(P95="Male",B95="Einliðaleikur"),INDEX(Einl.kk!$A$3:$F$1037,MATCH(Skráningarblað!O95,Einl.kk!$D$3:$D$1037,0),2),IF(AND(P95="Male",B95="Tvíliðaleikur"),INDEX(Tvíl.kk!$A$3:$F$1052,MATCH(Skráningarblað!O95,Tvíl.kk!$D$3:$D$1052,0),2),IF(AND(P95="Male",B95="Tvenndarleikur"),INDEX(Tvennd.kk!$A$3:$F$1020,MATCH(Skráningarblað!O95,Tvennd.kk!$D$3:$D$1020,0),2),IF(AND(P95="Female",B95="Einliðaleikur"),INDEX(Einl.kvk!$A$3:$F$1001,MATCH(Skráningarblað!O95,Einl.kvk!$D$3:$D$1001,0),2),IF(AND(P95="Female",B95="Tvíliðaleikur"),INDEX(Tvíl.kvk!$A$3:$F$1002,MATCH(Skráningarblað!O95,Tvíl.kvk!$D$3:$D$1002,0),2),IF(AND(P95="Female",B95="Tvenndarleikur"),INDEX(Tvennd.kvk!$A$3:$F$1006,MATCH(Skráningarblað!O95,Tvennd.kvk!$D$3:$D$1006,0),2),"")))))),"2. Deild")</f>
        <v/>
      </c>
      <c r="R95" s="13" t="str">
        <f t="shared" si="10"/>
        <v/>
      </c>
      <c r="S95" s="13" t="str">
        <f>IFERROR(IF(AND(P95="Male",B95="Einliðaleikur"),INDEX(Einl.kk!$A$3:$F$1037,MATCH(Skráningarblað!O95,Einl.kk!$D$3:$D$1037,0),6),IF(AND(P95="Male",B95="Tvíliðaleikur"),INDEX(Tvíl.kk!$A$3:$F$1052,MATCH(Skráningarblað!O95,Tvíl.kk!$D$3:$D$1052,0),6),IF(AND(P95="Male",B95="Tvenndarleikur"),INDEX(Tvennd.kk!$A$3:$F$1020,MATCH(Skráningarblað!O95,Tvennd.kk!$D$3:$D$1020,0),6),IF(AND(P95="Female",B95="Einliðaleikur"),INDEX(Einl.kvk!$A$3:$F$1001,MATCH(Skráningarblað!O95,Einl.kvk!$D$3:$D$1001,0),6),IF(AND(P95="Female",B95="Tvíliðaleikur"),INDEX(Tvíl.kvk!$A$3:$F$1002,MATCH(Skráningarblað!O95,Tvíl.kvk!$D$3:$D$1002,0),6),IF(AND(P95="Female",B95="Tvenndarleikur"),INDEX(Tvennd.kvk!$A$3:$F$1006,MATCH(Skráningarblað!O95,Tvennd.kvk!$D$3:$D$1006,0),6),"")))))),0)</f>
        <v/>
      </c>
      <c r="T95" s="13" t="str">
        <f>IFERROR(INDEX(Leikmannaskrá!$A$2:$E$597,MATCH(A95,Leikmannaskrá!$A$2:$A$597,0),5),"")</f>
        <v/>
      </c>
      <c r="U95" s="29" t="str">
        <f t="shared" si="11"/>
        <v/>
      </c>
    </row>
    <row r="96" spans="1:21" x14ac:dyDescent="0.35">
      <c r="A96" s="28"/>
      <c r="B96" s="28"/>
      <c r="C96" s="28"/>
      <c r="D96" s="28"/>
      <c r="E96" s="28"/>
      <c r="F96" s="13" t="str">
        <f>IFERROR(INDEX(Leikmannaskrá!$A$2:$D$1156,MATCH(A96,Leikmannaskrá!$A$2:$A$1160,0),2),"")</f>
        <v/>
      </c>
      <c r="G96" s="13" t="str">
        <f>IFERROR(INDEX(Leikmannaskrá!$A$2:$D$1156,MATCH(A96,Leikmannaskrá!$A$2:$A$1160,0),4),"")</f>
        <v/>
      </c>
      <c r="H96" s="13" t="str">
        <f>IFERROR(INDEX(Leikmannaskrá!$A$2:$D$1156,MATCH(A96,Leikmannaskrá!$A$2:$A$1160,0),3),"")</f>
        <v/>
      </c>
      <c r="I96" s="13" t="str">
        <f>IFERROR(IF(AND(G96="Male",B96="Einliðaleikur"),INDEX(Einl.kk!$A$3:$F$1037,MATCH(Skráningarblað!F96,Einl.kk!$D$3:$D$1037,0),2),IF(AND(G96="Male",B96="Tvíliðaleikur"),INDEX(Tvíl.kk!$A$3:$F$1052,MATCH(Skráningarblað!F96,Tvíl.kk!$D$3:$D$1052,0),2),IF(AND(G96="Male",B96="Tvenndarleikur"),INDEX(Tvennd.kk!$A$3:$F$1020,MATCH(Skráningarblað!F96,Tvennd.kk!$D$3:$D$1020,0),2),IF(AND(G96="Female",B96="Einliðaleikur"),INDEX(Einl.kvk!$A$3:$F$1001,MATCH(Skráningarblað!F96,Einl.kvk!$D$3:$D$1001,0),2),IF(AND(G96="Female",B96="Tvíliðaleikur"),INDEX(Tvíl.kvk!$A$3:$F$1002,MATCH(Skráningarblað!F96,Tvíl.kvk!$D$3:$D$1002,0),2),IF(AND(G96="Female",B96="Tvenndarleikur"),INDEX(Tvennd.kvk!$A$3:$F$1006,MATCH(Skráningarblað!F96,Tvennd.kvk!$D$3:$D$1006,0),2),"")))))),"2. Deild")</f>
        <v/>
      </c>
      <c r="J96" s="13" t="str">
        <f t="shared" si="6"/>
        <v/>
      </c>
      <c r="K96" s="13" t="str">
        <f t="shared" si="7"/>
        <v/>
      </c>
      <c r="L96" s="13">
        <f t="shared" si="8"/>
        <v>0</v>
      </c>
      <c r="M96" s="13" t="str">
        <f t="shared" si="9"/>
        <v xml:space="preserve"> -  </v>
      </c>
      <c r="N96" s="13" t="str">
        <f>IFERROR(IF(AND(G96="Male",B96="Einliðaleikur"),INDEX(Einl.kk!$A$3:$F$1037,MATCH(Skráningarblað!F96,Einl.kk!$D$3:$D$1037,0),6),IF(AND(G96="Male",B96="Tvíliðaleikur"),INDEX(Tvíl.kk!$A$3:$F$1052,MATCH(Skráningarblað!F96,Tvíl.kk!$D$3:$D$1052,0),6),IF(AND(G96="Male",B96="Tvenndarleikur"),INDEX(Tvennd.kk!$A$3:$F$1020,MATCH(Skráningarblað!F96,Tvennd.kk!$D$3:$D$1020,0),6),IF(AND(G96="Female",B96="Einliðaleikur"),INDEX(Einl.kvk!$A$3:$F$1001,MATCH(Skráningarblað!F96,Einl.kvk!$D$3:$D$1001,0),6),IF(AND(G96="Female",B96="Tvíliðaleikur"),INDEX(Tvíl.kvk!$A$3:$F$1002,MATCH(Skráningarblað!F96,Tvíl.kvk!$D$3:$D$1002,0),6),IF(AND(G96="Female",B96="Tvenndarleikur"),INDEX(Tvennd.kvk!$A$3:$F$1006,MATCH(Skráningarblað!F96,Tvennd.kvk!$D$3:$D$1006,0),6),"")))))),0)</f>
        <v/>
      </c>
      <c r="O96" s="13" t="str">
        <f>IFERROR(IF(F96="","",IF(AND(NOT(B96="Einliðaleikur"),D96=""),"Partner Wanted",INDEX(Leikmannaskrá!$A$2:$D$1156,MATCH(D96,Leikmannaskrá!$A$2:$A$1160,0),2))),"")</f>
        <v/>
      </c>
      <c r="P96" s="13" t="str">
        <f>IFERROR(INDEX(Leikmannaskrá!$A$2:$D$1156,MATCH(D96,Leikmannaskrá!$A$2:$A$1160,0),4),"")</f>
        <v/>
      </c>
      <c r="Q96" s="13" t="str">
        <f>IFERROR(IF(AND(P96="Male",B96="Einliðaleikur"),INDEX(Einl.kk!$A$3:$F$1037,MATCH(Skráningarblað!O96,Einl.kk!$D$3:$D$1037,0),2),IF(AND(P96="Male",B96="Tvíliðaleikur"),INDEX(Tvíl.kk!$A$3:$F$1052,MATCH(Skráningarblað!O96,Tvíl.kk!$D$3:$D$1052,0),2),IF(AND(P96="Male",B96="Tvenndarleikur"),INDEX(Tvennd.kk!$A$3:$F$1020,MATCH(Skráningarblað!O96,Tvennd.kk!$D$3:$D$1020,0),2),IF(AND(P96="Female",B96="Einliðaleikur"),INDEX(Einl.kvk!$A$3:$F$1001,MATCH(Skráningarblað!O96,Einl.kvk!$D$3:$D$1001,0),2),IF(AND(P96="Female",B96="Tvíliðaleikur"),INDEX(Tvíl.kvk!$A$3:$F$1002,MATCH(Skráningarblað!O96,Tvíl.kvk!$D$3:$D$1002,0),2),IF(AND(P96="Female",B96="Tvenndarleikur"),INDEX(Tvennd.kvk!$A$3:$F$1006,MATCH(Skráningarblað!O96,Tvennd.kvk!$D$3:$D$1006,0),2),"")))))),"2. Deild")</f>
        <v/>
      </c>
      <c r="R96" s="13" t="str">
        <f t="shared" si="10"/>
        <v/>
      </c>
      <c r="S96" s="13" t="str">
        <f>IFERROR(IF(AND(P96="Male",B96="Einliðaleikur"),INDEX(Einl.kk!$A$3:$F$1037,MATCH(Skráningarblað!O96,Einl.kk!$D$3:$D$1037,0),6),IF(AND(P96="Male",B96="Tvíliðaleikur"),INDEX(Tvíl.kk!$A$3:$F$1052,MATCH(Skráningarblað!O96,Tvíl.kk!$D$3:$D$1052,0),6),IF(AND(P96="Male",B96="Tvenndarleikur"),INDEX(Tvennd.kk!$A$3:$F$1020,MATCH(Skráningarblað!O96,Tvennd.kk!$D$3:$D$1020,0),6),IF(AND(P96="Female",B96="Einliðaleikur"),INDEX(Einl.kvk!$A$3:$F$1001,MATCH(Skráningarblað!O96,Einl.kvk!$D$3:$D$1001,0),6),IF(AND(P96="Female",B96="Tvíliðaleikur"),INDEX(Tvíl.kvk!$A$3:$F$1002,MATCH(Skráningarblað!O96,Tvíl.kvk!$D$3:$D$1002,0),6),IF(AND(P96="Female",B96="Tvenndarleikur"),INDEX(Tvennd.kvk!$A$3:$F$1006,MATCH(Skráningarblað!O96,Tvennd.kvk!$D$3:$D$1006,0),6),"")))))),0)</f>
        <v/>
      </c>
      <c r="T96" s="13" t="str">
        <f>IFERROR(INDEX(Leikmannaskrá!$A$2:$E$597,MATCH(A96,Leikmannaskrá!$A$2:$A$597,0),5),"")</f>
        <v/>
      </c>
      <c r="U96" s="29" t="str">
        <f t="shared" si="11"/>
        <v/>
      </c>
    </row>
    <row r="97" spans="1:21" x14ac:dyDescent="0.35">
      <c r="A97" s="28"/>
      <c r="B97" s="28"/>
      <c r="C97" s="28"/>
      <c r="D97" s="28"/>
      <c r="E97" s="28"/>
      <c r="F97" s="13" t="str">
        <f>IFERROR(INDEX(Leikmannaskrá!$A$2:$D$1156,MATCH(A97,Leikmannaskrá!$A$2:$A$1160,0),2),"")</f>
        <v/>
      </c>
      <c r="G97" s="13" t="str">
        <f>IFERROR(INDEX(Leikmannaskrá!$A$2:$D$1156,MATCH(A97,Leikmannaskrá!$A$2:$A$1160,0),4),"")</f>
        <v/>
      </c>
      <c r="H97" s="13" t="str">
        <f>IFERROR(INDEX(Leikmannaskrá!$A$2:$D$1156,MATCH(A97,Leikmannaskrá!$A$2:$A$1160,0),3),"")</f>
        <v/>
      </c>
      <c r="I97" s="13" t="str">
        <f>IFERROR(IF(AND(G97="Male",B97="Einliðaleikur"),INDEX(Einl.kk!$A$3:$F$1037,MATCH(Skráningarblað!F97,Einl.kk!$D$3:$D$1037,0),2),IF(AND(G97="Male",B97="Tvíliðaleikur"),INDEX(Tvíl.kk!$A$3:$F$1052,MATCH(Skráningarblað!F97,Tvíl.kk!$D$3:$D$1052,0),2),IF(AND(G97="Male",B97="Tvenndarleikur"),INDEX(Tvennd.kk!$A$3:$F$1020,MATCH(Skráningarblað!F97,Tvennd.kk!$D$3:$D$1020,0),2),IF(AND(G97="Female",B97="Einliðaleikur"),INDEX(Einl.kvk!$A$3:$F$1001,MATCH(Skráningarblað!F97,Einl.kvk!$D$3:$D$1001,0),2),IF(AND(G97="Female",B97="Tvíliðaleikur"),INDEX(Tvíl.kvk!$A$3:$F$1002,MATCH(Skráningarblað!F97,Tvíl.kvk!$D$3:$D$1002,0),2),IF(AND(G97="Female",B97="Tvenndarleikur"),INDEX(Tvennd.kvk!$A$3:$F$1006,MATCH(Skráningarblað!F97,Tvennd.kvk!$D$3:$D$1006,0),2),"")))))),"2. Deild")</f>
        <v/>
      </c>
      <c r="J97" s="13" t="str">
        <f t="shared" si="6"/>
        <v/>
      </c>
      <c r="K97" s="13" t="str">
        <f t="shared" si="7"/>
        <v/>
      </c>
      <c r="L97" s="13">
        <f t="shared" si="8"/>
        <v>0</v>
      </c>
      <c r="M97" s="13" t="str">
        <f t="shared" si="9"/>
        <v xml:space="preserve"> -  </v>
      </c>
      <c r="N97" s="13" t="str">
        <f>IFERROR(IF(AND(G97="Male",B97="Einliðaleikur"),INDEX(Einl.kk!$A$3:$F$1037,MATCH(Skráningarblað!F97,Einl.kk!$D$3:$D$1037,0),6),IF(AND(G97="Male",B97="Tvíliðaleikur"),INDEX(Tvíl.kk!$A$3:$F$1052,MATCH(Skráningarblað!F97,Tvíl.kk!$D$3:$D$1052,0),6),IF(AND(G97="Male",B97="Tvenndarleikur"),INDEX(Tvennd.kk!$A$3:$F$1020,MATCH(Skráningarblað!F97,Tvennd.kk!$D$3:$D$1020,0),6),IF(AND(G97="Female",B97="Einliðaleikur"),INDEX(Einl.kvk!$A$3:$F$1001,MATCH(Skráningarblað!F97,Einl.kvk!$D$3:$D$1001,0),6),IF(AND(G97="Female",B97="Tvíliðaleikur"),INDEX(Tvíl.kvk!$A$3:$F$1002,MATCH(Skráningarblað!F97,Tvíl.kvk!$D$3:$D$1002,0),6),IF(AND(G97="Female",B97="Tvenndarleikur"),INDEX(Tvennd.kvk!$A$3:$F$1006,MATCH(Skráningarblað!F97,Tvennd.kvk!$D$3:$D$1006,0),6),"")))))),0)</f>
        <v/>
      </c>
      <c r="O97" s="13" t="str">
        <f>IFERROR(IF(F97="","",IF(AND(NOT(B97="Einliðaleikur"),D97=""),"Partner Wanted",INDEX(Leikmannaskrá!$A$2:$D$1156,MATCH(D97,Leikmannaskrá!$A$2:$A$1160,0),2))),"")</f>
        <v/>
      </c>
      <c r="P97" s="13" t="str">
        <f>IFERROR(INDEX(Leikmannaskrá!$A$2:$D$1156,MATCH(D97,Leikmannaskrá!$A$2:$A$1160,0),4),"")</f>
        <v/>
      </c>
      <c r="Q97" s="13" t="str">
        <f>IFERROR(IF(AND(P97="Male",B97="Einliðaleikur"),INDEX(Einl.kk!$A$3:$F$1037,MATCH(Skráningarblað!O97,Einl.kk!$D$3:$D$1037,0),2),IF(AND(P97="Male",B97="Tvíliðaleikur"),INDEX(Tvíl.kk!$A$3:$F$1052,MATCH(Skráningarblað!O97,Tvíl.kk!$D$3:$D$1052,0),2),IF(AND(P97="Male",B97="Tvenndarleikur"),INDEX(Tvennd.kk!$A$3:$F$1020,MATCH(Skráningarblað!O97,Tvennd.kk!$D$3:$D$1020,0),2),IF(AND(P97="Female",B97="Einliðaleikur"),INDEX(Einl.kvk!$A$3:$F$1001,MATCH(Skráningarblað!O97,Einl.kvk!$D$3:$D$1001,0),2),IF(AND(P97="Female",B97="Tvíliðaleikur"),INDEX(Tvíl.kvk!$A$3:$F$1002,MATCH(Skráningarblað!O97,Tvíl.kvk!$D$3:$D$1002,0),2),IF(AND(P97="Female",B97="Tvenndarleikur"),INDEX(Tvennd.kvk!$A$3:$F$1006,MATCH(Skráningarblað!O97,Tvennd.kvk!$D$3:$D$1006,0),2),"")))))),"2. Deild")</f>
        <v/>
      </c>
      <c r="R97" s="13" t="str">
        <f t="shared" si="10"/>
        <v/>
      </c>
      <c r="S97" s="13" t="str">
        <f>IFERROR(IF(AND(P97="Male",B97="Einliðaleikur"),INDEX(Einl.kk!$A$3:$F$1037,MATCH(Skráningarblað!O97,Einl.kk!$D$3:$D$1037,0),6),IF(AND(P97="Male",B97="Tvíliðaleikur"),INDEX(Tvíl.kk!$A$3:$F$1052,MATCH(Skráningarblað!O97,Tvíl.kk!$D$3:$D$1052,0),6),IF(AND(P97="Male",B97="Tvenndarleikur"),INDEX(Tvennd.kk!$A$3:$F$1020,MATCH(Skráningarblað!O97,Tvennd.kk!$D$3:$D$1020,0),6),IF(AND(P97="Female",B97="Einliðaleikur"),INDEX(Einl.kvk!$A$3:$F$1001,MATCH(Skráningarblað!O97,Einl.kvk!$D$3:$D$1001,0),6),IF(AND(P97="Female",B97="Tvíliðaleikur"),INDEX(Tvíl.kvk!$A$3:$F$1002,MATCH(Skráningarblað!O97,Tvíl.kvk!$D$3:$D$1002,0),6),IF(AND(P97="Female",B97="Tvenndarleikur"),INDEX(Tvennd.kvk!$A$3:$F$1006,MATCH(Skráningarblað!O97,Tvennd.kvk!$D$3:$D$1006,0),6),"")))))),0)</f>
        <v/>
      </c>
      <c r="T97" s="13" t="str">
        <f>IFERROR(INDEX(Leikmannaskrá!$A$2:$E$597,MATCH(A97,Leikmannaskrá!$A$2:$A$597,0),5),"")</f>
        <v/>
      </c>
      <c r="U97" s="29" t="str">
        <f t="shared" si="11"/>
        <v/>
      </c>
    </row>
    <row r="98" spans="1:21" x14ac:dyDescent="0.35">
      <c r="A98" s="28"/>
      <c r="B98" s="28"/>
      <c r="C98" s="28"/>
      <c r="D98" s="28"/>
      <c r="E98" s="28"/>
      <c r="F98" s="13" t="str">
        <f>IFERROR(INDEX(Leikmannaskrá!$A$2:$D$1156,MATCH(A98,Leikmannaskrá!$A$2:$A$1160,0),2),"")</f>
        <v/>
      </c>
      <c r="G98" s="13" t="str">
        <f>IFERROR(INDEX(Leikmannaskrá!$A$2:$D$1156,MATCH(A98,Leikmannaskrá!$A$2:$A$1160,0),4),"")</f>
        <v/>
      </c>
      <c r="H98" s="13" t="str">
        <f>IFERROR(INDEX(Leikmannaskrá!$A$2:$D$1156,MATCH(A98,Leikmannaskrá!$A$2:$A$1160,0),3),"")</f>
        <v/>
      </c>
      <c r="I98" s="13" t="str">
        <f>IFERROR(IF(AND(G98="Male",B98="Einliðaleikur"),INDEX(Einl.kk!$A$3:$F$1037,MATCH(Skráningarblað!F98,Einl.kk!$D$3:$D$1037,0),2),IF(AND(G98="Male",B98="Tvíliðaleikur"),INDEX(Tvíl.kk!$A$3:$F$1052,MATCH(Skráningarblað!F98,Tvíl.kk!$D$3:$D$1052,0),2),IF(AND(G98="Male",B98="Tvenndarleikur"),INDEX(Tvennd.kk!$A$3:$F$1020,MATCH(Skráningarblað!F98,Tvennd.kk!$D$3:$D$1020,0),2),IF(AND(G98="Female",B98="Einliðaleikur"),INDEX(Einl.kvk!$A$3:$F$1001,MATCH(Skráningarblað!F98,Einl.kvk!$D$3:$D$1001,0),2),IF(AND(G98="Female",B98="Tvíliðaleikur"),INDEX(Tvíl.kvk!$A$3:$F$1002,MATCH(Skráningarblað!F98,Tvíl.kvk!$D$3:$D$1002,0),2),IF(AND(G98="Female",B98="Tvenndarleikur"),INDEX(Tvennd.kvk!$A$3:$F$1006,MATCH(Skráningarblað!F98,Tvennd.kvk!$D$3:$D$1006,0),2),"")))))),"2. Deild")</f>
        <v/>
      </c>
      <c r="J98" s="13" t="str">
        <f t="shared" si="6"/>
        <v/>
      </c>
      <c r="K98" s="13" t="str">
        <f t="shared" si="7"/>
        <v/>
      </c>
      <c r="L98" s="13">
        <f t="shared" si="8"/>
        <v>0</v>
      </c>
      <c r="M98" s="13" t="str">
        <f t="shared" si="9"/>
        <v xml:space="preserve"> -  </v>
      </c>
      <c r="N98" s="13" t="str">
        <f>IFERROR(IF(AND(G98="Male",B98="Einliðaleikur"),INDEX(Einl.kk!$A$3:$F$1037,MATCH(Skráningarblað!F98,Einl.kk!$D$3:$D$1037,0),6),IF(AND(G98="Male",B98="Tvíliðaleikur"),INDEX(Tvíl.kk!$A$3:$F$1052,MATCH(Skráningarblað!F98,Tvíl.kk!$D$3:$D$1052,0),6),IF(AND(G98="Male",B98="Tvenndarleikur"),INDEX(Tvennd.kk!$A$3:$F$1020,MATCH(Skráningarblað!F98,Tvennd.kk!$D$3:$D$1020,0),6),IF(AND(G98="Female",B98="Einliðaleikur"),INDEX(Einl.kvk!$A$3:$F$1001,MATCH(Skráningarblað!F98,Einl.kvk!$D$3:$D$1001,0),6),IF(AND(G98="Female",B98="Tvíliðaleikur"),INDEX(Tvíl.kvk!$A$3:$F$1002,MATCH(Skráningarblað!F98,Tvíl.kvk!$D$3:$D$1002,0),6),IF(AND(G98="Female",B98="Tvenndarleikur"),INDEX(Tvennd.kvk!$A$3:$F$1006,MATCH(Skráningarblað!F98,Tvennd.kvk!$D$3:$D$1006,0),6),"")))))),0)</f>
        <v/>
      </c>
      <c r="O98" s="13" t="str">
        <f>IFERROR(IF(F98="","",IF(AND(NOT(B98="Einliðaleikur"),D98=""),"Partner Wanted",INDEX(Leikmannaskrá!$A$2:$D$1156,MATCH(D98,Leikmannaskrá!$A$2:$A$1160,0),2))),"")</f>
        <v/>
      </c>
      <c r="P98" s="13" t="str">
        <f>IFERROR(INDEX(Leikmannaskrá!$A$2:$D$1156,MATCH(D98,Leikmannaskrá!$A$2:$A$1160,0),4),"")</f>
        <v/>
      </c>
      <c r="Q98" s="13" t="str">
        <f>IFERROR(IF(AND(P98="Male",B98="Einliðaleikur"),INDEX(Einl.kk!$A$3:$F$1037,MATCH(Skráningarblað!O98,Einl.kk!$D$3:$D$1037,0),2),IF(AND(P98="Male",B98="Tvíliðaleikur"),INDEX(Tvíl.kk!$A$3:$F$1052,MATCH(Skráningarblað!O98,Tvíl.kk!$D$3:$D$1052,0),2),IF(AND(P98="Male",B98="Tvenndarleikur"),INDEX(Tvennd.kk!$A$3:$F$1020,MATCH(Skráningarblað!O98,Tvennd.kk!$D$3:$D$1020,0),2),IF(AND(P98="Female",B98="Einliðaleikur"),INDEX(Einl.kvk!$A$3:$F$1001,MATCH(Skráningarblað!O98,Einl.kvk!$D$3:$D$1001,0),2),IF(AND(P98="Female",B98="Tvíliðaleikur"),INDEX(Tvíl.kvk!$A$3:$F$1002,MATCH(Skráningarblað!O98,Tvíl.kvk!$D$3:$D$1002,0),2),IF(AND(P98="Female",B98="Tvenndarleikur"),INDEX(Tvennd.kvk!$A$3:$F$1006,MATCH(Skráningarblað!O98,Tvennd.kvk!$D$3:$D$1006,0),2),"")))))),"2. Deild")</f>
        <v/>
      </c>
      <c r="R98" s="13" t="str">
        <f t="shared" si="10"/>
        <v/>
      </c>
      <c r="S98" s="13" t="str">
        <f>IFERROR(IF(AND(P98="Male",B98="Einliðaleikur"),INDEX(Einl.kk!$A$3:$F$1037,MATCH(Skráningarblað!O98,Einl.kk!$D$3:$D$1037,0),6),IF(AND(P98="Male",B98="Tvíliðaleikur"),INDEX(Tvíl.kk!$A$3:$F$1052,MATCH(Skráningarblað!O98,Tvíl.kk!$D$3:$D$1052,0),6),IF(AND(P98="Male",B98="Tvenndarleikur"),INDEX(Tvennd.kk!$A$3:$F$1020,MATCH(Skráningarblað!O98,Tvennd.kk!$D$3:$D$1020,0),6),IF(AND(P98="Female",B98="Einliðaleikur"),INDEX(Einl.kvk!$A$3:$F$1001,MATCH(Skráningarblað!O98,Einl.kvk!$D$3:$D$1001,0),6),IF(AND(P98="Female",B98="Tvíliðaleikur"),INDEX(Tvíl.kvk!$A$3:$F$1002,MATCH(Skráningarblað!O98,Tvíl.kvk!$D$3:$D$1002,0),6),IF(AND(P98="Female",B98="Tvenndarleikur"),INDEX(Tvennd.kvk!$A$3:$F$1006,MATCH(Skráningarblað!O98,Tvennd.kvk!$D$3:$D$1006,0),6),"")))))),0)</f>
        <v/>
      </c>
      <c r="T98" s="13" t="str">
        <f>IFERROR(INDEX(Leikmannaskrá!$A$2:$E$597,MATCH(A98,Leikmannaskrá!$A$2:$A$597,0),5),"")</f>
        <v/>
      </c>
      <c r="U98" s="29" t="str">
        <f t="shared" si="11"/>
        <v/>
      </c>
    </row>
    <row r="99" spans="1:21" x14ac:dyDescent="0.35">
      <c r="A99" s="28"/>
      <c r="B99" s="28"/>
      <c r="C99" s="28"/>
      <c r="D99" s="28"/>
      <c r="E99" s="28"/>
      <c r="F99" s="13" t="str">
        <f>IFERROR(INDEX(Leikmannaskrá!$A$2:$D$1156,MATCH(A99,Leikmannaskrá!$A$2:$A$1160,0),2),"")</f>
        <v/>
      </c>
      <c r="G99" s="13" t="str">
        <f>IFERROR(INDEX(Leikmannaskrá!$A$2:$D$1156,MATCH(A99,Leikmannaskrá!$A$2:$A$1160,0),4),"")</f>
        <v/>
      </c>
      <c r="H99" s="13" t="str">
        <f>IFERROR(INDEX(Leikmannaskrá!$A$2:$D$1156,MATCH(A99,Leikmannaskrá!$A$2:$A$1160,0),3),"")</f>
        <v/>
      </c>
      <c r="I99" s="13" t="str">
        <f>IFERROR(IF(AND(G99="Male",B99="Einliðaleikur"),INDEX(Einl.kk!$A$3:$F$1037,MATCH(Skráningarblað!F99,Einl.kk!$D$3:$D$1037,0),2),IF(AND(G99="Male",B99="Tvíliðaleikur"),INDEX(Tvíl.kk!$A$3:$F$1052,MATCH(Skráningarblað!F99,Tvíl.kk!$D$3:$D$1052,0),2),IF(AND(G99="Male",B99="Tvenndarleikur"),INDEX(Tvennd.kk!$A$3:$F$1020,MATCH(Skráningarblað!F99,Tvennd.kk!$D$3:$D$1020,0),2),IF(AND(G99="Female",B99="Einliðaleikur"),INDEX(Einl.kvk!$A$3:$F$1001,MATCH(Skráningarblað!F99,Einl.kvk!$D$3:$D$1001,0),2),IF(AND(G99="Female",B99="Tvíliðaleikur"),INDEX(Tvíl.kvk!$A$3:$F$1002,MATCH(Skráningarblað!F99,Tvíl.kvk!$D$3:$D$1002,0),2),IF(AND(G99="Female",B99="Tvenndarleikur"),INDEX(Tvennd.kvk!$A$3:$F$1006,MATCH(Skráningarblað!F99,Tvennd.kvk!$D$3:$D$1006,0),2),"")))))),"2. Deild")</f>
        <v/>
      </c>
      <c r="J99" s="13" t="str">
        <f t="shared" si="6"/>
        <v/>
      </c>
      <c r="K99" s="13" t="str">
        <f t="shared" si="7"/>
        <v/>
      </c>
      <c r="L99" s="13">
        <f t="shared" si="8"/>
        <v>0</v>
      </c>
      <c r="M99" s="13" t="str">
        <f t="shared" si="9"/>
        <v xml:space="preserve"> -  </v>
      </c>
      <c r="N99" s="13" t="str">
        <f>IFERROR(IF(AND(G99="Male",B99="Einliðaleikur"),INDEX(Einl.kk!$A$3:$F$1037,MATCH(Skráningarblað!F99,Einl.kk!$D$3:$D$1037,0),6),IF(AND(G99="Male",B99="Tvíliðaleikur"),INDEX(Tvíl.kk!$A$3:$F$1052,MATCH(Skráningarblað!F99,Tvíl.kk!$D$3:$D$1052,0),6),IF(AND(G99="Male",B99="Tvenndarleikur"),INDEX(Tvennd.kk!$A$3:$F$1020,MATCH(Skráningarblað!F99,Tvennd.kk!$D$3:$D$1020,0),6),IF(AND(G99="Female",B99="Einliðaleikur"),INDEX(Einl.kvk!$A$3:$F$1001,MATCH(Skráningarblað!F99,Einl.kvk!$D$3:$D$1001,0),6),IF(AND(G99="Female",B99="Tvíliðaleikur"),INDEX(Tvíl.kvk!$A$3:$F$1002,MATCH(Skráningarblað!F99,Tvíl.kvk!$D$3:$D$1002,0),6),IF(AND(G99="Female",B99="Tvenndarleikur"),INDEX(Tvennd.kvk!$A$3:$F$1006,MATCH(Skráningarblað!F99,Tvennd.kvk!$D$3:$D$1006,0),6),"")))))),0)</f>
        <v/>
      </c>
      <c r="O99" s="13" t="str">
        <f>IFERROR(IF(F99="","",IF(AND(NOT(B99="Einliðaleikur"),D99=""),"Partner Wanted",INDEX(Leikmannaskrá!$A$2:$D$1156,MATCH(D99,Leikmannaskrá!$A$2:$A$1160,0),2))),"")</f>
        <v/>
      </c>
      <c r="P99" s="13" t="str">
        <f>IFERROR(INDEX(Leikmannaskrá!$A$2:$D$1156,MATCH(D99,Leikmannaskrá!$A$2:$A$1160,0),4),"")</f>
        <v/>
      </c>
      <c r="Q99" s="13" t="str">
        <f>IFERROR(IF(AND(P99="Male",B99="Einliðaleikur"),INDEX(Einl.kk!$A$3:$F$1037,MATCH(Skráningarblað!O99,Einl.kk!$D$3:$D$1037,0),2),IF(AND(P99="Male",B99="Tvíliðaleikur"),INDEX(Tvíl.kk!$A$3:$F$1052,MATCH(Skráningarblað!O99,Tvíl.kk!$D$3:$D$1052,0),2),IF(AND(P99="Male",B99="Tvenndarleikur"),INDEX(Tvennd.kk!$A$3:$F$1020,MATCH(Skráningarblað!O99,Tvennd.kk!$D$3:$D$1020,0),2),IF(AND(P99="Female",B99="Einliðaleikur"),INDEX(Einl.kvk!$A$3:$F$1001,MATCH(Skráningarblað!O99,Einl.kvk!$D$3:$D$1001,0),2),IF(AND(P99="Female",B99="Tvíliðaleikur"),INDEX(Tvíl.kvk!$A$3:$F$1002,MATCH(Skráningarblað!O99,Tvíl.kvk!$D$3:$D$1002,0),2),IF(AND(P99="Female",B99="Tvenndarleikur"),INDEX(Tvennd.kvk!$A$3:$F$1006,MATCH(Skráningarblað!O99,Tvennd.kvk!$D$3:$D$1006,0),2),"")))))),"2. Deild")</f>
        <v/>
      </c>
      <c r="R99" s="13" t="str">
        <f t="shared" si="10"/>
        <v/>
      </c>
      <c r="S99" s="13" t="str">
        <f>IFERROR(IF(AND(P99="Male",B99="Einliðaleikur"),INDEX(Einl.kk!$A$3:$F$1037,MATCH(Skráningarblað!O99,Einl.kk!$D$3:$D$1037,0),6),IF(AND(P99="Male",B99="Tvíliðaleikur"),INDEX(Tvíl.kk!$A$3:$F$1052,MATCH(Skráningarblað!O99,Tvíl.kk!$D$3:$D$1052,0),6),IF(AND(P99="Male",B99="Tvenndarleikur"),INDEX(Tvennd.kk!$A$3:$F$1020,MATCH(Skráningarblað!O99,Tvennd.kk!$D$3:$D$1020,0),6),IF(AND(P99="Female",B99="Einliðaleikur"),INDEX(Einl.kvk!$A$3:$F$1001,MATCH(Skráningarblað!O99,Einl.kvk!$D$3:$D$1001,0),6),IF(AND(P99="Female",B99="Tvíliðaleikur"),INDEX(Tvíl.kvk!$A$3:$F$1002,MATCH(Skráningarblað!O99,Tvíl.kvk!$D$3:$D$1002,0),6),IF(AND(P99="Female",B99="Tvenndarleikur"),INDEX(Tvennd.kvk!$A$3:$F$1006,MATCH(Skráningarblað!O99,Tvennd.kvk!$D$3:$D$1006,0),6),"")))))),0)</f>
        <v/>
      </c>
      <c r="T99" s="13" t="str">
        <f>IFERROR(INDEX(Leikmannaskrá!$A$2:$E$597,MATCH(A99,Leikmannaskrá!$A$2:$A$597,0),5),"")</f>
        <v/>
      </c>
      <c r="U99" s="29" t="str">
        <f t="shared" si="11"/>
        <v/>
      </c>
    </row>
    <row r="100" spans="1:21" x14ac:dyDescent="0.35">
      <c r="A100" s="28"/>
      <c r="B100" s="28"/>
      <c r="C100" s="28"/>
      <c r="D100" s="28"/>
      <c r="E100" s="28"/>
      <c r="F100" s="13" t="str">
        <f>IFERROR(INDEX(Leikmannaskrá!$A$2:$D$1156,MATCH(A100,Leikmannaskrá!$A$2:$A$1160,0),2),"")</f>
        <v/>
      </c>
      <c r="G100" s="13" t="str">
        <f>IFERROR(INDEX(Leikmannaskrá!$A$2:$D$1156,MATCH(A100,Leikmannaskrá!$A$2:$A$1160,0),4),"")</f>
        <v/>
      </c>
      <c r="H100" s="13" t="str">
        <f>IFERROR(INDEX(Leikmannaskrá!$A$2:$D$1156,MATCH(A100,Leikmannaskrá!$A$2:$A$1160,0),3),"")</f>
        <v/>
      </c>
      <c r="I100" s="13" t="str">
        <f>IFERROR(IF(AND(G100="Male",B100="Einliðaleikur"),INDEX(Einl.kk!$A$3:$F$1037,MATCH(Skráningarblað!F100,Einl.kk!$D$3:$D$1037,0),2),IF(AND(G100="Male",B100="Tvíliðaleikur"),INDEX(Tvíl.kk!$A$3:$F$1052,MATCH(Skráningarblað!F100,Tvíl.kk!$D$3:$D$1052,0),2),IF(AND(G100="Male",B100="Tvenndarleikur"),INDEX(Tvennd.kk!$A$3:$F$1020,MATCH(Skráningarblað!F100,Tvennd.kk!$D$3:$D$1020,0),2),IF(AND(G100="Female",B100="Einliðaleikur"),INDEX(Einl.kvk!$A$3:$F$1001,MATCH(Skráningarblað!F100,Einl.kvk!$D$3:$D$1001,0),2),IF(AND(G100="Female",B100="Tvíliðaleikur"),INDEX(Tvíl.kvk!$A$3:$F$1002,MATCH(Skráningarblað!F100,Tvíl.kvk!$D$3:$D$1002,0),2),IF(AND(G100="Female",B100="Tvenndarleikur"),INDEX(Tvennd.kvk!$A$3:$F$1006,MATCH(Skráningarblað!F100,Tvennd.kvk!$D$3:$D$1006,0),2),"")))))),"2. Deild")</f>
        <v/>
      </c>
      <c r="J100" s="13" t="str">
        <f t="shared" si="6"/>
        <v/>
      </c>
      <c r="K100" s="13" t="str">
        <f t="shared" si="7"/>
        <v/>
      </c>
      <c r="L100" s="13">
        <f t="shared" si="8"/>
        <v>0</v>
      </c>
      <c r="M100" s="13" t="str">
        <f t="shared" si="9"/>
        <v xml:space="preserve"> -  </v>
      </c>
      <c r="N100" s="13" t="str">
        <f>IFERROR(IF(AND(G100="Male",B100="Einliðaleikur"),INDEX(Einl.kk!$A$3:$F$1037,MATCH(Skráningarblað!F100,Einl.kk!$D$3:$D$1037,0),6),IF(AND(G100="Male",B100="Tvíliðaleikur"),INDEX(Tvíl.kk!$A$3:$F$1052,MATCH(Skráningarblað!F100,Tvíl.kk!$D$3:$D$1052,0),6),IF(AND(G100="Male",B100="Tvenndarleikur"),INDEX(Tvennd.kk!$A$3:$F$1020,MATCH(Skráningarblað!F100,Tvennd.kk!$D$3:$D$1020,0),6),IF(AND(G100="Female",B100="Einliðaleikur"),INDEX(Einl.kvk!$A$3:$F$1001,MATCH(Skráningarblað!F100,Einl.kvk!$D$3:$D$1001,0),6),IF(AND(G100="Female",B100="Tvíliðaleikur"),INDEX(Tvíl.kvk!$A$3:$F$1002,MATCH(Skráningarblað!F100,Tvíl.kvk!$D$3:$D$1002,0),6),IF(AND(G100="Female",B100="Tvenndarleikur"),INDEX(Tvennd.kvk!$A$3:$F$1006,MATCH(Skráningarblað!F100,Tvennd.kvk!$D$3:$D$1006,0),6),"")))))),0)</f>
        <v/>
      </c>
      <c r="O100" s="13" t="str">
        <f>IFERROR(IF(F100="","",IF(AND(NOT(B100="Einliðaleikur"),D100=""),"Partner Wanted",INDEX(Leikmannaskrá!$A$2:$D$1156,MATCH(D100,Leikmannaskrá!$A$2:$A$1160,0),2))),"")</f>
        <v/>
      </c>
      <c r="P100" s="13" t="str">
        <f>IFERROR(INDEX(Leikmannaskrá!$A$2:$D$1156,MATCH(D100,Leikmannaskrá!$A$2:$A$1160,0),4),"")</f>
        <v/>
      </c>
      <c r="Q100" s="13" t="str">
        <f>IFERROR(IF(AND(P100="Male",B100="Einliðaleikur"),INDEX(Einl.kk!$A$3:$F$1037,MATCH(Skráningarblað!O100,Einl.kk!$D$3:$D$1037,0),2),IF(AND(P100="Male",B100="Tvíliðaleikur"),INDEX(Tvíl.kk!$A$3:$F$1052,MATCH(Skráningarblað!O100,Tvíl.kk!$D$3:$D$1052,0),2),IF(AND(P100="Male",B100="Tvenndarleikur"),INDEX(Tvennd.kk!$A$3:$F$1020,MATCH(Skráningarblað!O100,Tvennd.kk!$D$3:$D$1020,0),2),IF(AND(P100="Female",B100="Einliðaleikur"),INDEX(Einl.kvk!$A$3:$F$1001,MATCH(Skráningarblað!O100,Einl.kvk!$D$3:$D$1001,0),2),IF(AND(P100="Female",B100="Tvíliðaleikur"),INDEX(Tvíl.kvk!$A$3:$F$1002,MATCH(Skráningarblað!O100,Tvíl.kvk!$D$3:$D$1002,0),2),IF(AND(P100="Female",B100="Tvenndarleikur"),INDEX(Tvennd.kvk!$A$3:$F$1006,MATCH(Skráningarblað!O100,Tvennd.kvk!$D$3:$D$1006,0),2),"")))))),"2. Deild")</f>
        <v/>
      </c>
      <c r="R100" s="13" t="str">
        <f t="shared" si="10"/>
        <v/>
      </c>
      <c r="S100" s="13" t="str">
        <f>IFERROR(IF(AND(P100="Male",B100="Einliðaleikur"),INDEX(Einl.kk!$A$3:$F$1037,MATCH(Skráningarblað!O100,Einl.kk!$D$3:$D$1037,0),6),IF(AND(P100="Male",B100="Tvíliðaleikur"),INDEX(Tvíl.kk!$A$3:$F$1052,MATCH(Skráningarblað!O100,Tvíl.kk!$D$3:$D$1052,0),6),IF(AND(P100="Male",B100="Tvenndarleikur"),INDEX(Tvennd.kk!$A$3:$F$1020,MATCH(Skráningarblað!O100,Tvennd.kk!$D$3:$D$1020,0),6),IF(AND(P100="Female",B100="Einliðaleikur"),INDEX(Einl.kvk!$A$3:$F$1001,MATCH(Skráningarblað!O100,Einl.kvk!$D$3:$D$1001,0),6),IF(AND(P100="Female",B100="Tvíliðaleikur"),INDEX(Tvíl.kvk!$A$3:$F$1002,MATCH(Skráningarblað!O100,Tvíl.kvk!$D$3:$D$1002,0),6),IF(AND(P100="Female",B100="Tvenndarleikur"),INDEX(Tvennd.kvk!$A$3:$F$1006,MATCH(Skráningarblað!O100,Tvennd.kvk!$D$3:$D$1006,0),6),"")))))),0)</f>
        <v/>
      </c>
      <c r="T100" s="13" t="str">
        <f>IFERROR(INDEX(Leikmannaskrá!$A$2:$E$597,MATCH(A100,Leikmannaskrá!$A$2:$A$597,0),5),"")</f>
        <v/>
      </c>
      <c r="U100" s="29" t="str">
        <f t="shared" si="11"/>
        <v/>
      </c>
    </row>
    <row r="101" spans="1:21" x14ac:dyDescent="0.35">
      <c r="A101" s="28"/>
      <c r="B101" s="28"/>
      <c r="C101" s="28"/>
      <c r="D101" s="28"/>
      <c r="E101" s="28"/>
      <c r="F101" s="13" t="str">
        <f>IFERROR(INDEX(Leikmannaskrá!$A$2:$D$1156,MATCH(A101,Leikmannaskrá!$A$2:$A$1160,0),2),"")</f>
        <v/>
      </c>
      <c r="G101" s="13" t="str">
        <f>IFERROR(INDEX(Leikmannaskrá!$A$2:$D$1156,MATCH(A101,Leikmannaskrá!$A$2:$A$1160,0),4),"")</f>
        <v/>
      </c>
      <c r="H101" s="13" t="str">
        <f>IFERROR(INDEX(Leikmannaskrá!$A$2:$D$1156,MATCH(A101,Leikmannaskrá!$A$2:$A$1160,0),3),"")</f>
        <v/>
      </c>
      <c r="I101" s="13" t="str">
        <f>IFERROR(IF(AND(G101="Male",B101="Einliðaleikur"),INDEX(Einl.kk!$A$3:$F$1037,MATCH(Skráningarblað!F101,Einl.kk!$D$3:$D$1037,0),2),IF(AND(G101="Male",B101="Tvíliðaleikur"),INDEX(Tvíl.kk!$A$3:$F$1052,MATCH(Skráningarblað!F101,Tvíl.kk!$D$3:$D$1052,0),2),IF(AND(G101="Male",B101="Tvenndarleikur"),INDEX(Tvennd.kk!$A$3:$F$1020,MATCH(Skráningarblað!F101,Tvennd.kk!$D$3:$D$1020,0),2),IF(AND(G101="Female",B101="Einliðaleikur"),INDEX(Einl.kvk!$A$3:$F$1001,MATCH(Skráningarblað!F101,Einl.kvk!$D$3:$D$1001,0),2),IF(AND(G101="Female",B101="Tvíliðaleikur"),INDEX(Tvíl.kvk!$A$3:$F$1002,MATCH(Skráningarblað!F101,Tvíl.kvk!$D$3:$D$1002,0),2),IF(AND(G101="Female",B101="Tvenndarleikur"),INDEX(Tvennd.kvk!$A$3:$F$1006,MATCH(Skráningarblað!F101,Tvennd.kvk!$D$3:$D$1006,0),2),"")))))),"2. Deild")</f>
        <v/>
      </c>
      <c r="J101" s="13" t="str">
        <f t="shared" si="6"/>
        <v/>
      </c>
      <c r="K101" s="13" t="str">
        <f t="shared" si="7"/>
        <v/>
      </c>
      <c r="L101" s="13">
        <f t="shared" si="8"/>
        <v>0</v>
      </c>
      <c r="M101" s="13" t="str">
        <f t="shared" si="9"/>
        <v xml:space="preserve"> -  </v>
      </c>
      <c r="N101" s="13" t="str">
        <f>IFERROR(IF(AND(G101="Male",B101="Einliðaleikur"),INDEX(Einl.kk!$A$3:$F$1037,MATCH(Skráningarblað!F101,Einl.kk!$D$3:$D$1037,0),6),IF(AND(G101="Male",B101="Tvíliðaleikur"),INDEX(Tvíl.kk!$A$3:$F$1052,MATCH(Skráningarblað!F101,Tvíl.kk!$D$3:$D$1052,0),6),IF(AND(G101="Male",B101="Tvenndarleikur"),INDEX(Tvennd.kk!$A$3:$F$1020,MATCH(Skráningarblað!F101,Tvennd.kk!$D$3:$D$1020,0),6),IF(AND(G101="Female",B101="Einliðaleikur"),INDEX(Einl.kvk!$A$3:$F$1001,MATCH(Skráningarblað!F101,Einl.kvk!$D$3:$D$1001,0),6),IF(AND(G101="Female",B101="Tvíliðaleikur"),INDEX(Tvíl.kvk!$A$3:$F$1002,MATCH(Skráningarblað!F101,Tvíl.kvk!$D$3:$D$1002,0),6),IF(AND(G101="Female",B101="Tvenndarleikur"),INDEX(Tvennd.kvk!$A$3:$F$1006,MATCH(Skráningarblað!F101,Tvennd.kvk!$D$3:$D$1006,0),6),"")))))),0)</f>
        <v/>
      </c>
      <c r="O101" s="13" t="str">
        <f>IFERROR(IF(F101="","",IF(AND(NOT(B101="Einliðaleikur"),D101=""),"Partner Wanted",INDEX(Leikmannaskrá!$A$2:$D$1156,MATCH(D101,Leikmannaskrá!$A$2:$A$1160,0),2))),"")</f>
        <v/>
      </c>
      <c r="P101" s="13" t="str">
        <f>IFERROR(INDEX(Leikmannaskrá!$A$2:$D$1156,MATCH(D101,Leikmannaskrá!$A$2:$A$1160,0),4),"")</f>
        <v/>
      </c>
      <c r="Q101" s="13" t="str">
        <f>IFERROR(IF(AND(P101="Male",B101="Einliðaleikur"),INDEX(Einl.kk!$A$3:$F$1037,MATCH(Skráningarblað!O101,Einl.kk!$D$3:$D$1037,0),2),IF(AND(P101="Male",B101="Tvíliðaleikur"),INDEX(Tvíl.kk!$A$3:$F$1052,MATCH(Skráningarblað!O101,Tvíl.kk!$D$3:$D$1052,0),2),IF(AND(P101="Male",B101="Tvenndarleikur"),INDEX(Tvennd.kk!$A$3:$F$1020,MATCH(Skráningarblað!O101,Tvennd.kk!$D$3:$D$1020,0),2),IF(AND(P101="Female",B101="Einliðaleikur"),INDEX(Einl.kvk!$A$3:$F$1001,MATCH(Skráningarblað!O101,Einl.kvk!$D$3:$D$1001,0),2),IF(AND(P101="Female",B101="Tvíliðaleikur"),INDEX(Tvíl.kvk!$A$3:$F$1002,MATCH(Skráningarblað!O101,Tvíl.kvk!$D$3:$D$1002,0),2),IF(AND(P101="Female",B101="Tvenndarleikur"),INDEX(Tvennd.kvk!$A$3:$F$1006,MATCH(Skráningarblað!O101,Tvennd.kvk!$D$3:$D$1006,0),2),"")))))),"2. Deild")</f>
        <v/>
      </c>
      <c r="R101" s="13" t="str">
        <f t="shared" si="10"/>
        <v/>
      </c>
      <c r="S101" s="13" t="str">
        <f>IFERROR(IF(AND(P101="Male",B101="Einliðaleikur"),INDEX(Einl.kk!$A$3:$F$1037,MATCH(Skráningarblað!O101,Einl.kk!$D$3:$D$1037,0),6),IF(AND(P101="Male",B101="Tvíliðaleikur"),INDEX(Tvíl.kk!$A$3:$F$1052,MATCH(Skráningarblað!O101,Tvíl.kk!$D$3:$D$1052,0),6),IF(AND(P101="Male",B101="Tvenndarleikur"),INDEX(Tvennd.kk!$A$3:$F$1020,MATCH(Skráningarblað!O101,Tvennd.kk!$D$3:$D$1020,0),6),IF(AND(P101="Female",B101="Einliðaleikur"),INDEX(Einl.kvk!$A$3:$F$1001,MATCH(Skráningarblað!O101,Einl.kvk!$D$3:$D$1001,0),6),IF(AND(P101="Female",B101="Tvíliðaleikur"),INDEX(Tvíl.kvk!$A$3:$F$1002,MATCH(Skráningarblað!O101,Tvíl.kvk!$D$3:$D$1002,0),6),IF(AND(P101="Female",B101="Tvenndarleikur"),INDEX(Tvennd.kvk!$A$3:$F$1006,MATCH(Skráningarblað!O101,Tvennd.kvk!$D$3:$D$1006,0),6),"")))))),0)</f>
        <v/>
      </c>
      <c r="T101" s="13" t="str">
        <f>IFERROR(INDEX(Leikmannaskrá!$A$2:$E$597,MATCH(A101,Leikmannaskrá!$A$2:$A$597,0),5),"")</f>
        <v/>
      </c>
      <c r="U101" s="29" t="str">
        <f t="shared" si="11"/>
        <v/>
      </c>
    </row>
    <row r="102" spans="1:21" x14ac:dyDescent="0.35">
      <c r="A102" s="28"/>
      <c r="B102" s="28"/>
      <c r="C102" s="28"/>
      <c r="D102" s="28"/>
      <c r="E102" s="28"/>
      <c r="F102" s="13" t="str">
        <f>IFERROR(INDEX(Leikmannaskrá!$A$2:$D$1156,MATCH(A102,Leikmannaskrá!$A$2:$A$1160,0),2),"")</f>
        <v/>
      </c>
      <c r="G102" s="13" t="str">
        <f>IFERROR(INDEX(Leikmannaskrá!$A$2:$D$1156,MATCH(A102,Leikmannaskrá!$A$2:$A$1160,0),4),"")</f>
        <v/>
      </c>
      <c r="H102" s="13" t="str">
        <f>IFERROR(INDEX(Leikmannaskrá!$A$2:$D$1156,MATCH(A102,Leikmannaskrá!$A$2:$A$1160,0),3),"")</f>
        <v/>
      </c>
      <c r="I102" s="13" t="str">
        <f>IFERROR(IF(AND(G102="Male",B102="Einliðaleikur"),INDEX(Einl.kk!$A$3:$F$1037,MATCH(Skráningarblað!F102,Einl.kk!$D$3:$D$1037,0),2),IF(AND(G102="Male",B102="Tvíliðaleikur"),INDEX(Tvíl.kk!$A$3:$F$1052,MATCH(Skráningarblað!F102,Tvíl.kk!$D$3:$D$1052,0),2),IF(AND(G102="Male",B102="Tvenndarleikur"),INDEX(Tvennd.kk!$A$3:$F$1020,MATCH(Skráningarblað!F102,Tvennd.kk!$D$3:$D$1020,0),2),IF(AND(G102="Female",B102="Einliðaleikur"),INDEX(Einl.kvk!$A$3:$F$1001,MATCH(Skráningarblað!F102,Einl.kvk!$D$3:$D$1001,0),2),IF(AND(G102="Female",B102="Tvíliðaleikur"),INDEX(Tvíl.kvk!$A$3:$F$1002,MATCH(Skráningarblað!F102,Tvíl.kvk!$D$3:$D$1002,0),2),IF(AND(G102="Female",B102="Tvenndarleikur"),INDEX(Tvennd.kvk!$A$3:$F$1006,MATCH(Skráningarblað!F102,Tvennd.kvk!$D$3:$D$1006,0),2),"")))))),"2. Deild")</f>
        <v/>
      </c>
      <c r="J102" s="13" t="str">
        <f t="shared" si="6"/>
        <v/>
      </c>
      <c r="K102" s="13" t="str">
        <f t="shared" si="7"/>
        <v/>
      </c>
      <c r="L102" s="13">
        <f t="shared" si="8"/>
        <v>0</v>
      </c>
      <c r="M102" s="13" t="str">
        <f t="shared" si="9"/>
        <v xml:space="preserve"> -  </v>
      </c>
      <c r="N102" s="13" t="str">
        <f>IFERROR(IF(AND(G102="Male",B102="Einliðaleikur"),INDEX(Einl.kk!$A$3:$F$1037,MATCH(Skráningarblað!F102,Einl.kk!$D$3:$D$1037,0),6),IF(AND(G102="Male",B102="Tvíliðaleikur"),INDEX(Tvíl.kk!$A$3:$F$1052,MATCH(Skráningarblað!F102,Tvíl.kk!$D$3:$D$1052,0),6),IF(AND(G102="Male",B102="Tvenndarleikur"),INDEX(Tvennd.kk!$A$3:$F$1020,MATCH(Skráningarblað!F102,Tvennd.kk!$D$3:$D$1020,0),6),IF(AND(G102="Female",B102="Einliðaleikur"),INDEX(Einl.kvk!$A$3:$F$1001,MATCH(Skráningarblað!F102,Einl.kvk!$D$3:$D$1001,0),6),IF(AND(G102="Female",B102="Tvíliðaleikur"),INDEX(Tvíl.kvk!$A$3:$F$1002,MATCH(Skráningarblað!F102,Tvíl.kvk!$D$3:$D$1002,0),6),IF(AND(G102="Female",B102="Tvenndarleikur"),INDEX(Tvennd.kvk!$A$3:$F$1006,MATCH(Skráningarblað!F102,Tvennd.kvk!$D$3:$D$1006,0),6),"")))))),0)</f>
        <v/>
      </c>
      <c r="O102" s="13" t="str">
        <f>IFERROR(IF(F102="","",IF(AND(NOT(B102="Einliðaleikur"),D102=""),"Partner Wanted",INDEX(Leikmannaskrá!$A$2:$D$1156,MATCH(D102,Leikmannaskrá!$A$2:$A$1160,0),2))),"")</f>
        <v/>
      </c>
      <c r="P102" s="13" t="str">
        <f>IFERROR(INDEX(Leikmannaskrá!$A$2:$D$1156,MATCH(D102,Leikmannaskrá!$A$2:$A$1160,0),4),"")</f>
        <v/>
      </c>
      <c r="Q102" s="13" t="str">
        <f>IFERROR(IF(AND(P102="Male",B102="Einliðaleikur"),INDEX(Einl.kk!$A$3:$F$1037,MATCH(Skráningarblað!O102,Einl.kk!$D$3:$D$1037,0),2),IF(AND(P102="Male",B102="Tvíliðaleikur"),INDEX(Tvíl.kk!$A$3:$F$1052,MATCH(Skráningarblað!O102,Tvíl.kk!$D$3:$D$1052,0),2),IF(AND(P102="Male",B102="Tvenndarleikur"),INDEX(Tvennd.kk!$A$3:$F$1020,MATCH(Skráningarblað!O102,Tvennd.kk!$D$3:$D$1020,0),2),IF(AND(P102="Female",B102="Einliðaleikur"),INDEX(Einl.kvk!$A$3:$F$1001,MATCH(Skráningarblað!O102,Einl.kvk!$D$3:$D$1001,0),2),IF(AND(P102="Female",B102="Tvíliðaleikur"),INDEX(Tvíl.kvk!$A$3:$F$1002,MATCH(Skráningarblað!O102,Tvíl.kvk!$D$3:$D$1002,0),2),IF(AND(P102="Female",B102="Tvenndarleikur"),INDEX(Tvennd.kvk!$A$3:$F$1006,MATCH(Skráningarblað!O102,Tvennd.kvk!$D$3:$D$1006,0),2),"")))))),"2. Deild")</f>
        <v/>
      </c>
      <c r="R102" s="13" t="str">
        <f t="shared" si="10"/>
        <v/>
      </c>
      <c r="S102" s="13" t="str">
        <f>IFERROR(IF(AND(P102="Male",B102="Einliðaleikur"),INDEX(Einl.kk!$A$3:$F$1037,MATCH(Skráningarblað!O102,Einl.kk!$D$3:$D$1037,0),6),IF(AND(P102="Male",B102="Tvíliðaleikur"),INDEX(Tvíl.kk!$A$3:$F$1052,MATCH(Skráningarblað!O102,Tvíl.kk!$D$3:$D$1052,0),6),IF(AND(P102="Male",B102="Tvenndarleikur"),INDEX(Tvennd.kk!$A$3:$F$1020,MATCH(Skráningarblað!O102,Tvennd.kk!$D$3:$D$1020,0),6),IF(AND(P102="Female",B102="Einliðaleikur"),INDEX(Einl.kvk!$A$3:$F$1001,MATCH(Skráningarblað!O102,Einl.kvk!$D$3:$D$1001,0),6),IF(AND(P102="Female",B102="Tvíliðaleikur"),INDEX(Tvíl.kvk!$A$3:$F$1002,MATCH(Skráningarblað!O102,Tvíl.kvk!$D$3:$D$1002,0),6),IF(AND(P102="Female",B102="Tvenndarleikur"),INDEX(Tvennd.kvk!$A$3:$F$1006,MATCH(Skráningarblað!O102,Tvennd.kvk!$D$3:$D$1006,0),6),"")))))),0)</f>
        <v/>
      </c>
      <c r="T102" s="13" t="str">
        <f>IFERROR(INDEX(Leikmannaskrá!$A$2:$E$597,MATCH(A102,Leikmannaskrá!$A$2:$A$597,0),5),"")</f>
        <v/>
      </c>
      <c r="U102" s="29" t="str">
        <f t="shared" si="11"/>
        <v/>
      </c>
    </row>
    <row r="103" spans="1:21" x14ac:dyDescent="0.35">
      <c r="A103" s="28"/>
      <c r="B103" s="28"/>
      <c r="C103" s="28"/>
      <c r="D103" s="28"/>
      <c r="E103" s="28"/>
      <c r="F103" s="13" t="str">
        <f>IFERROR(INDEX(Leikmannaskrá!$A$2:$D$1156,MATCH(A103,Leikmannaskrá!$A$2:$A$1160,0),2),"")</f>
        <v/>
      </c>
      <c r="G103" s="13" t="str">
        <f>IFERROR(INDEX(Leikmannaskrá!$A$2:$D$1156,MATCH(A103,Leikmannaskrá!$A$2:$A$1160,0),4),"")</f>
        <v/>
      </c>
      <c r="H103" s="13" t="str">
        <f>IFERROR(INDEX(Leikmannaskrá!$A$2:$D$1156,MATCH(A103,Leikmannaskrá!$A$2:$A$1160,0),3),"")</f>
        <v/>
      </c>
      <c r="I103" s="13" t="str">
        <f>IFERROR(IF(AND(G103="Male",B103="Einliðaleikur"),INDEX(Einl.kk!$A$3:$F$1037,MATCH(Skráningarblað!F103,Einl.kk!$D$3:$D$1037,0),2),IF(AND(G103="Male",B103="Tvíliðaleikur"),INDEX(Tvíl.kk!$A$3:$F$1052,MATCH(Skráningarblað!F103,Tvíl.kk!$D$3:$D$1052,0),2),IF(AND(G103="Male",B103="Tvenndarleikur"),INDEX(Tvennd.kk!$A$3:$F$1020,MATCH(Skráningarblað!F103,Tvennd.kk!$D$3:$D$1020,0),2),IF(AND(G103="Female",B103="Einliðaleikur"),INDEX(Einl.kvk!$A$3:$F$1001,MATCH(Skráningarblað!F103,Einl.kvk!$D$3:$D$1001,0),2),IF(AND(G103="Female",B103="Tvíliðaleikur"),INDEX(Tvíl.kvk!$A$3:$F$1002,MATCH(Skráningarblað!F103,Tvíl.kvk!$D$3:$D$1002,0),2),IF(AND(G103="Female",B103="Tvenndarleikur"),INDEX(Tvennd.kvk!$A$3:$F$1006,MATCH(Skráningarblað!F103,Tvennd.kvk!$D$3:$D$1006,0),2),"")))))),"2. Deild")</f>
        <v/>
      </c>
      <c r="J103" s="13" t="str">
        <f t="shared" si="6"/>
        <v/>
      </c>
      <c r="K103" s="13" t="str">
        <f t="shared" si="7"/>
        <v/>
      </c>
      <c r="L103" s="13">
        <f t="shared" si="8"/>
        <v>0</v>
      </c>
      <c r="M103" s="13" t="str">
        <f t="shared" si="9"/>
        <v xml:space="preserve"> -  </v>
      </c>
      <c r="N103" s="13" t="str">
        <f>IFERROR(IF(AND(G103="Male",B103="Einliðaleikur"),INDEX(Einl.kk!$A$3:$F$1037,MATCH(Skráningarblað!F103,Einl.kk!$D$3:$D$1037,0),6),IF(AND(G103="Male",B103="Tvíliðaleikur"),INDEX(Tvíl.kk!$A$3:$F$1052,MATCH(Skráningarblað!F103,Tvíl.kk!$D$3:$D$1052,0),6),IF(AND(G103="Male",B103="Tvenndarleikur"),INDEX(Tvennd.kk!$A$3:$F$1020,MATCH(Skráningarblað!F103,Tvennd.kk!$D$3:$D$1020,0),6),IF(AND(G103="Female",B103="Einliðaleikur"),INDEX(Einl.kvk!$A$3:$F$1001,MATCH(Skráningarblað!F103,Einl.kvk!$D$3:$D$1001,0),6),IF(AND(G103="Female",B103="Tvíliðaleikur"),INDEX(Tvíl.kvk!$A$3:$F$1002,MATCH(Skráningarblað!F103,Tvíl.kvk!$D$3:$D$1002,0),6),IF(AND(G103="Female",B103="Tvenndarleikur"),INDEX(Tvennd.kvk!$A$3:$F$1006,MATCH(Skráningarblað!F103,Tvennd.kvk!$D$3:$D$1006,0),6),"")))))),0)</f>
        <v/>
      </c>
      <c r="O103" s="13" t="str">
        <f>IFERROR(IF(F103="","",IF(AND(NOT(B103="Einliðaleikur"),D103=""),"Partner Wanted",INDEX(Leikmannaskrá!$A$2:$D$1156,MATCH(D103,Leikmannaskrá!$A$2:$A$1160,0),2))),"")</f>
        <v/>
      </c>
      <c r="P103" s="13" t="str">
        <f>IFERROR(INDEX(Leikmannaskrá!$A$2:$D$1156,MATCH(D103,Leikmannaskrá!$A$2:$A$1160,0),4),"")</f>
        <v/>
      </c>
      <c r="Q103" s="13" t="str">
        <f>IFERROR(IF(AND(P103="Male",B103="Einliðaleikur"),INDEX(Einl.kk!$A$3:$F$1037,MATCH(Skráningarblað!O103,Einl.kk!$D$3:$D$1037,0),2),IF(AND(P103="Male",B103="Tvíliðaleikur"),INDEX(Tvíl.kk!$A$3:$F$1052,MATCH(Skráningarblað!O103,Tvíl.kk!$D$3:$D$1052,0),2),IF(AND(P103="Male",B103="Tvenndarleikur"),INDEX(Tvennd.kk!$A$3:$F$1020,MATCH(Skráningarblað!O103,Tvennd.kk!$D$3:$D$1020,0),2),IF(AND(P103="Female",B103="Einliðaleikur"),INDEX(Einl.kvk!$A$3:$F$1001,MATCH(Skráningarblað!O103,Einl.kvk!$D$3:$D$1001,0),2),IF(AND(P103="Female",B103="Tvíliðaleikur"),INDEX(Tvíl.kvk!$A$3:$F$1002,MATCH(Skráningarblað!O103,Tvíl.kvk!$D$3:$D$1002,0),2),IF(AND(P103="Female",B103="Tvenndarleikur"),INDEX(Tvennd.kvk!$A$3:$F$1006,MATCH(Skráningarblað!O103,Tvennd.kvk!$D$3:$D$1006,0),2),"")))))),"2. Deild")</f>
        <v/>
      </c>
      <c r="R103" s="13" t="str">
        <f t="shared" si="10"/>
        <v/>
      </c>
      <c r="S103" s="13" t="str">
        <f>IFERROR(IF(AND(P103="Male",B103="Einliðaleikur"),INDEX(Einl.kk!$A$3:$F$1037,MATCH(Skráningarblað!O103,Einl.kk!$D$3:$D$1037,0),6),IF(AND(P103="Male",B103="Tvíliðaleikur"),INDEX(Tvíl.kk!$A$3:$F$1052,MATCH(Skráningarblað!O103,Tvíl.kk!$D$3:$D$1052,0),6),IF(AND(P103="Male",B103="Tvenndarleikur"),INDEX(Tvennd.kk!$A$3:$F$1020,MATCH(Skráningarblað!O103,Tvennd.kk!$D$3:$D$1020,0),6),IF(AND(P103="Female",B103="Einliðaleikur"),INDEX(Einl.kvk!$A$3:$F$1001,MATCH(Skráningarblað!O103,Einl.kvk!$D$3:$D$1001,0),6),IF(AND(P103="Female",B103="Tvíliðaleikur"),INDEX(Tvíl.kvk!$A$3:$F$1002,MATCH(Skráningarblað!O103,Tvíl.kvk!$D$3:$D$1002,0),6),IF(AND(P103="Female",B103="Tvenndarleikur"),INDEX(Tvennd.kvk!$A$3:$F$1006,MATCH(Skráningarblað!O103,Tvennd.kvk!$D$3:$D$1006,0),6),"")))))),0)</f>
        <v/>
      </c>
      <c r="T103" s="13" t="str">
        <f>IFERROR(INDEX(Leikmannaskrá!$A$2:$E$597,MATCH(A103,Leikmannaskrá!$A$2:$A$597,0),5),"")</f>
        <v/>
      </c>
      <c r="U103" s="29" t="str">
        <f t="shared" si="11"/>
        <v/>
      </c>
    </row>
    <row r="104" spans="1:21" x14ac:dyDescent="0.35">
      <c r="A104" s="28"/>
      <c r="B104" s="28"/>
      <c r="C104" s="28"/>
      <c r="D104" s="28"/>
      <c r="E104" s="28"/>
      <c r="F104" s="13" t="str">
        <f>IFERROR(INDEX(Leikmannaskrá!$A$2:$D$1156,MATCH(A104,Leikmannaskrá!$A$2:$A$1160,0),2),"")</f>
        <v/>
      </c>
      <c r="G104" s="13" t="str">
        <f>IFERROR(INDEX(Leikmannaskrá!$A$2:$D$1156,MATCH(A104,Leikmannaskrá!$A$2:$A$1160,0),4),"")</f>
        <v/>
      </c>
      <c r="H104" s="13" t="str">
        <f>IFERROR(INDEX(Leikmannaskrá!$A$2:$D$1156,MATCH(A104,Leikmannaskrá!$A$2:$A$1160,0),3),"")</f>
        <v/>
      </c>
      <c r="I104" s="13" t="str">
        <f>IFERROR(IF(AND(G104="Male",B104="Einliðaleikur"),INDEX(Einl.kk!$A$3:$F$1037,MATCH(Skráningarblað!F104,Einl.kk!$D$3:$D$1037,0),2),IF(AND(G104="Male",B104="Tvíliðaleikur"),INDEX(Tvíl.kk!$A$3:$F$1052,MATCH(Skráningarblað!F104,Tvíl.kk!$D$3:$D$1052,0),2),IF(AND(G104="Male",B104="Tvenndarleikur"),INDEX(Tvennd.kk!$A$3:$F$1020,MATCH(Skráningarblað!F104,Tvennd.kk!$D$3:$D$1020,0),2),IF(AND(G104="Female",B104="Einliðaleikur"),INDEX(Einl.kvk!$A$3:$F$1001,MATCH(Skráningarblað!F104,Einl.kvk!$D$3:$D$1001,0),2),IF(AND(G104="Female",B104="Tvíliðaleikur"),INDEX(Tvíl.kvk!$A$3:$F$1002,MATCH(Skráningarblað!F104,Tvíl.kvk!$D$3:$D$1002,0),2),IF(AND(G104="Female",B104="Tvenndarleikur"),INDEX(Tvennd.kvk!$A$3:$F$1006,MATCH(Skráningarblað!F104,Tvennd.kvk!$D$3:$D$1006,0),2),"")))))),"2. Deild")</f>
        <v/>
      </c>
      <c r="J104" s="13" t="str">
        <f t="shared" si="6"/>
        <v/>
      </c>
      <c r="K104" s="13" t="str">
        <f t="shared" si="7"/>
        <v/>
      </c>
      <c r="L104" s="13">
        <f t="shared" si="8"/>
        <v>0</v>
      </c>
      <c r="M104" s="13" t="str">
        <f t="shared" si="9"/>
        <v xml:space="preserve"> -  </v>
      </c>
      <c r="N104" s="13" t="str">
        <f>IFERROR(IF(AND(G104="Male",B104="Einliðaleikur"),INDEX(Einl.kk!$A$3:$F$1037,MATCH(Skráningarblað!F104,Einl.kk!$D$3:$D$1037,0),6),IF(AND(G104="Male",B104="Tvíliðaleikur"),INDEX(Tvíl.kk!$A$3:$F$1052,MATCH(Skráningarblað!F104,Tvíl.kk!$D$3:$D$1052,0),6),IF(AND(G104="Male",B104="Tvenndarleikur"),INDEX(Tvennd.kk!$A$3:$F$1020,MATCH(Skráningarblað!F104,Tvennd.kk!$D$3:$D$1020,0),6),IF(AND(G104="Female",B104="Einliðaleikur"),INDEX(Einl.kvk!$A$3:$F$1001,MATCH(Skráningarblað!F104,Einl.kvk!$D$3:$D$1001,0),6),IF(AND(G104="Female",B104="Tvíliðaleikur"),INDEX(Tvíl.kvk!$A$3:$F$1002,MATCH(Skráningarblað!F104,Tvíl.kvk!$D$3:$D$1002,0),6),IF(AND(G104="Female",B104="Tvenndarleikur"),INDEX(Tvennd.kvk!$A$3:$F$1006,MATCH(Skráningarblað!F104,Tvennd.kvk!$D$3:$D$1006,0),6),"")))))),0)</f>
        <v/>
      </c>
      <c r="O104" s="13" t="str">
        <f>IFERROR(IF(F104="","",IF(AND(NOT(B104="Einliðaleikur"),D104=""),"Partner Wanted",INDEX(Leikmannaskrá!$A$2:$D$1156,MATCH(D104,Leikmannaskrá!$A$2:$A$1160,0),2))),"")</f>
        <v/>
      </c>
      <c r="P104" s="13" t="str">
        <f>IFERROR(INDEX(Leikmannaskrá!$A$2:$D$1156,MATCH(D104,Leikmannaskrá!$A$2:$A$1160,0),4),"")</f>
        <v/>
      </c>
      <c r="Q104" s="13" t="str">
        <f>IFERROR(IF(AND(P104="Male",B104="Einliðaleikur"),INDEX(Einl.kk!$A$3:$F$1037,MATCH(Skráningarblað!O104,Einl.kk!$D$3:$D$1037,0),2),IF(AND(P104="Male",B104="Tvíliðaleikur"),INDEX(Tvíl.kk!$A$3:$F$1052,MATCH(Skráningarblað!O104,Tvíl.kk!$D$3:$D$1052,0),2),IF(AND(P104="Male",B104="Tvenndarleikur"),INDEX(Tvennd.kk!$A$3:$F$1020,MATCH(Skráningarblað!O104,Tvennd.kk!$D$3:$D$1020,0),2),IF(AND(P104="Female",B104="Einliðaleikur"),INDEX(Einl.kvk!$A$3:$F$1001,MATCH(Skráningarblað!O104,Einl.kvk!$D$3:$D$1001,0),2),IF(AND(P104="Female",B104="Tvíliðaleikur"),INDEX(Tvíl.kvk!$A$3:$F$1002,MATCH(Skráningarblað!O104,Tvíl.kvk!$D$3:$D$1002,0),2),IF(AND(P104="Female",B104="Tvenndarleikur"),INDEX(Tvennd.kvk!$A$3:$F$1006,MATCH(Skráningarblað!O104,Tvennd.kvk!$D$3:$D$1006,0),2),"")))))),"2. Deild")</f>
        <v/>
      </c>
      <c r="R104" s="13" t="str">
        <f t="shared" si="10"/>
        <v/>
      </c>
      <c r="S104" s="13" t="str">
        <f>IFERROR(IF(AND(P104="Male",B104="Einliðaleikur"),INDEX(Einl.kk!$A$3:$F$1037,MATCH(Skráningarblað!O104,Einl.kk!$D$3:$D$1037,0),6),IF(AND(P104="Male",B104="Tvíliðaleikur"),INDEX(Tvíl.kk!$A$3:$F$1052,MATCH(Skráningarblað!O104,Tvíl.kk!$D$3:$D$1052,0),6),IF(AND(P104="Male",B104="Tvenndarleikur"),INDEX(Tvennd.kk!$A$3:$F$1020,MATCH(Skráningarblað!O104,Tvennd.kk!$D$3:$D$1020,0),6),IF(AND(P104="Female",B104="Einliðaleikur"),INDEX(Einl.kvk!$A$3:$F$1001,MATCH(Skráningarblað!O104,Einl.kvk!$D$3:$D$1001,0),6),IF(AND(P104="Female",B104="Tvíliðaleikur"),INDEX(Tvíl.kvk!$A$3:$F$1002,MATCH(Skráningarblað!O104,Tvíl.kvk!$D$3:$D$1002,0),6),IF(AND(P104="Female",B104="Tvenndarleikur"),INDEX(Tvennd.kvk!$A$3:$F$1006,MATCH(Skráningarblað!O104,Tvennd.kvk!$D$3:$D$1006,0),6),"")))))),0)</f>
        <v/>
      </c>
      <c r="T104" s="13" t="str">
        <f>IFERROR(INDEX(Leikmannaskrá!$A$2:$E$597,MATCH(A104,Leikmannaskrá!$A$2:$A$597,0),5),"")</f>
        <v/>
      </c>
      <c r="U104" s="29" t="str">
        <f t="shared" si="11"/>
        <v/>
      </c>
    </row>
    <row r="105" spans="1:21" x14ac:dyDescent="0.35">
      <c r="A105" s="28"/>
      <c r="B105" s="28"/>
      <c r="C105" s="28"/>
      <c r="D105" s="28"/>
      <c r="E105" s="28"/>
      <c r="F105" s="13" t="str">
        <f>IFERROR(INDEX(Leikmannaskrá!$A$2:$D$1156,MATCH(A105,Leikmannaskrá!$A$2:$A$1160,0),2),"")</f>
        <v/>
      </c>
      <c r="G105" s="13" t="str">
        <f>IFERROR(INDEX(Leikmannaskrá!$A$2:$D$1156,MATCH(A105,Leikmannaskrá!$A$2:$A$1160,0),4),"")</f>
        <v/>
      </c>
      <c r="H105" s="13" t="str">
        <f>IFERROR(INDEX(Leikmannaskrá!$A$2:$D$1156,MATCH(A105,Leikmannaskrá!$A$2:$A$1160,0),3),"")</f>
        <v/>
      </c>
      <c r="I105" s="13" t="str">
        <f>IFERROR(IF(AND(G105="Male",B105="Einliðaleikur"),INDEX(Einl.kk!$A$3:$F$1037,MATCH(Skráningarblað!F105,Einl.kk!$D$3:$D$1037,0),2),IF(AND(G105="Male",B105="Tvíliðaleikur"),INDEX(Tvíl.kk!$A$3:$F$1052,MATCH(Skráningarblað!F105,Tvíl.kk!$D$3:$D$1052,0),2),IF(AND(G105="Male",B105="Tvenndarleikur"),INDEX(Tvennd.kk!$A$3:$F$1020,MATCH(Skráningarblað!F105,Tvennd.kk!$D$3:$D$1020,0),2),IF(AND(G105="Female",B105="Einliðaleikur"),INDEX(Einl.kvk!$A$3:$F$1001,MATCH(Skráningarblað!F105,Einl.kvk!$D$3:$D$1001,0),2),IF(AND(G105="Female",B105="Tvíliðaleikur"),INDEX(Tvíl.kvk!$A$3:$F$1002,MATCH(Skráningarblað!F105,Tvíl.kvk!$D$3:$D$1002,0),2),IF(AND(G105="Female",B105="Tvenndarleikur"),INDEX(Tvennd.kvk!$A$3:$F$1006,MATCH(Skráningarblað!F105,Tvennd.kvk!$D$3:$D$1006,0),2),"")))))),"2. Deild")</f>
        <v/>
      </c>
      <c r="J105" s="13" t="str">
        <f t="shared" si="6"/>
        <v/>
      </c>
      <c r="K105" s="13" t="str">
        <f t="shared" si="7"/>
        <v/>
      </c>
      <c r="L105" s="13">
        <f t="shared" si="8"/>
        <v>0</v>
      </c>
      <c r="M105" s="13" t="str">
        <f t="shared" si="9"/>
        <v xml:space="preserve"> -  </v>
      </c>
      <c r="N105" s="13" t="str">
        <f>IFERROR(IF(AND(G105="Male",B105="Einliðaleikur"),INDEX(Einl.kk!$A$3:$F$1037,MATCH(Skráningarblað!F105,Einl.kk!$D$3:$D$1037,0),6),IF(AND(G105="Male",B105="Tvíliðaleikur"),INDEX(Tvíl.kk!$A$3:$F$1052,MATCH(Skráningarblað!F105,Tvíl.kk!$D$3:$D$1052,0),6),IF(AND(G105="Male",B105="Tvenndarleikur"),INDEX(Tvennd.kk!$A$3:$F$1020,MATCH(Skráningarblað!F105,Tvennd.kk!$D$3:$D$1020,0),6),IF(AND(G105="Female",B105="Einliðaleikur"),INDEX(Einl.kvk!$A$3:$F$1001,MATCH(Skráningarblað!F105,Einl.kvk!$D$3:$D$1001,0),6),IF(AND(G105="Female",B105="Tvíliðaleikur"),INDEX(Tvíl.kvk!$A$3:$F$1002,MATCH(Skráningarblað!F105,Tvíl.kvk!$D$3:$D$1002,0),6),IF(AND(G105="Female",B105="Tvenndarleikur"),INDEX(Tvennd.kvk!$A$3:$F$1006,MATCH(Skráningarblað!F105,Tvennd.kvk!$D$3:$D$1006,0),6),"")))))),0)</f>
        <v/>
      </c>
      <c r="O105" s="13" t="str">
        <f>IFERROR(IF(F105="","",IF(AND(NOT(B105="Einliðaleikur"),D105=""),"Partner Wanted",INDEX(Leikmannaskrá!$A$2:$D$1156,MATCH(D105,Leikmannaskrá!$A$2:$A$1160,0),2))),"")</f>
        <v/>
      </c>
      <c r="P105" s="13" t="str">
        <f>IFERROR(INDEX(Leikmannaskrá!$A$2:$D$1156,MATCH(D105,Leikmannaskrá!$A$2:$A$1160,0),4),"")</f>
        <v/>
      </c>
      <c r="Q105" s="13" t="str">
        <f>IFERROR(IF(AND(P105="Male",B105="Einliðaleikur"),INDEX(Einl.kk!$A$3:$F$1037,MATCH(Skráningarblað!O105,Einl.kk!$D$3:$D$1037,0),2),IF(AND(P105="Male",B105="Tvíliðaleikur"),INDEX(Tvíl.kk!$A$3:$F$1052,MATCH(Skráningarblað!O105,Tvíl.kk!$D$3:$D$1052,0),2),IF(AND(P105="Male",B105="Tvenndarleikur"),INDEX(Tvennd.kk!$A$3:$F$1020,MATCH(Skráningarblað!O105,Tvennd.kk!$D$3:$D$1020,0),2),IF(AND(P105="Female",B105="Einliðaleikur"),INDEX(Einl.kvk!$A$3:$F$1001,MATCH(Skráningarblað!O105,Einl.kvk!$D$3:$D$1001,0),2),IF(AND(P105="Female",B105="Tvíliðaleikur"),INDEX(Tvíl.kvk!$A$3:$F$1002,MATCH(Skráningarblað!O105,Tvíl.kvk!$D$3:$D$1002,0),2),IF(AND(P105="Female",B105="Tvenndarleikur"),INDEX(Tvennd.kvk!$A$3:$F$1006,MATCH(Skráningarblað!O105,Tvennd.kvk!$D$3:$D$1006,0),2),"")))))),"2. Deild")</f>
        <v/>
      </c>
      <c r="R105" s="13" t="str">
        <f t="shared" si="10"/>
        <v/>
      </c>
      <c r="S105" s="13" t="str">
        <f>IFERROR(IF(AND(P105="Male",B105="Einliðaleikur"),INDEX(Einl.kk!$A$3:$F$1037,MATCH(Skráningarblað!O105,Einl.kk!$D$3:$D$1037,0),6),IF(AND(P105="Male",B105="Tvíliðaleikur"),INDEX(Tvíl.kk!$A$3:$F$1052,MATCH(Skráningarblað!O105,Tvíl.kk!$D$3:$D$1052,0),6),IF(AND(P105="Male",B105="Tvenndarleikur"),INDEX(Tvennd.kk!$A$3:$F$1020,MATCH(Skráningarblað!O105,Tvennd.kk!$D$3:$D$1020,0),6),IF(AND(P105="Female",B105="Einliðaleikur"),INDEX(Einl.kvk!$A$3:$F$1001,MATCH(Skráningarblað!O105,Einl.kvk!$D$3:$D$1001,0),6),IF(AND(P105="Female",B105="Tvíliðaleikur"),INDEX(Tvíl.kvk!$A$3:$F$1002,MATCH(Skráningarblað!O105,Tvíl.kvk!$D$3:$D$1002,0),6),IF(AND(P105="Female",B105="Tvenndarleikur"),INDEX(Tvennd.kvk!$A$3:$F$1006,MATCH(Skráningarblað!O105,Tvennd.kvk!$D$3:$D$1006,0),6),"")))))),0)</f>
        <v/>
      </c>
      <c r="T105" s="13" t="str">
        <f>IFERROR(INDEX(Leikmannaskrá!$A$2:$E$597,MATCH(A105,Leikmannaskrá!$A$2:$A$597,0),5),"")</f>
        <v/>
      </c>
      <c r="U105" s="29" t="str">
        <f t="shared" si="11"/>
        <v/>
      </c>
    </row>
    <row r="106" spans="1:21" x14ac:dyDescent="0.35">
      <c r="A106" s="28"/>
      <c r="B106" s="28"/>
      <c r="C106" s="28"/>
      <c r="D106" s="28"/>
      <c r="E106" s="28"/>
      <c r="F106" s="13" t="str">
        <f>IFERROR(INDEX(Leikmannaskrá!$A$2:$D$1156,MATCH(A106,Leikmannaskrá!$A$2:$A$1160,0),2),"")</f>
        <v/>
      </c>
      <c r="G106" s="13" t="str">
        <f>IFERROR(INDEX(Leikmannaskrá!$A$2:$D$1156,MATCH(A106,Leikmannaskrá!$A$2:$A$1160,0),4),"")</f>
        <v/>
      </c>
      <c r="H106" s="13" t="str">
        <f>IFERROR(INDEX(Leikmannaskrá!$A$2:$D$1156,MATCH(A106,Leikmannaskrá!$A$2:$A$1160,0),3),"")</f>
        <v/>
      </c>
      <c r="I106" s="13" t="str">
        <f>IFERROR(IF(AND(G106="Male",B106="Einliðaleikur"),INDEX(Einl.kk!$A$3:$F$1037,MATCH(Skráningarblað!F106,Einl.kk!$D$3:$D$1037,0),2),IF(AND(G106="Male",B106="Tvíliðaleikur"),INDEX(Tvíl.kk!$A$3:$F$1052,MATCH(Skráningarblað!F106,Tvíl.kk!$D$3:$D$1052,0),2),IF(AND(G106="Male",B106="Tvenndarleikur"),INDEX(Tvennd.kk!$A$3:$F$1020,MATCH(Skráningarblað!F106,Tvennd.kk!$D$3:$D$1020,0),2),IF(AND(G106="Female",B106="Einliðaleikur"),INDEX(Einl.kvk!$A$3:$F$1001,MATCH(Skráningarblað!F106,Einl.kvk!$D$3:$D$1001,0),2),IF(AND(G106="Female",B106="Tvíliðaleikur"),INDEX(Tvíl.kvk!$A$3:$F$1002,MATCH(Skráningarblað!F106,Tvíl.kvk!$D$3:$D$1002,0),2),IF(AND(G106="Female",B106="Tvenndarleikur"),INDEX(Tvennd.kvk!$A$3:$F$1006,MATCH(Skráningarblað!F106,Tvennd.kvk!$D$3:$D$1006,0),2),"")))))),"2. Deild")</f>
        <v/>
      </c>
      <c r="J106" s="13" t="str">
        <f t="shared" si="6"/>
        <v/>
      </c>
      <c r="K106" s="13" t="str">
        <f t="shared" si="7"/>
        <v/>
      </c>
      <c r="L106" s="13">
        <f t="shared" si="8"/>
        <v>0</v>
      </c>
      <c r="M106" s="13" t="str">
        <f t="shared" si="9"/>
        <v xml:space="preserve"> -  </v>
      </c>
      <c r="N106" s="13" t="str">
        <f>IFERROR(IF(AND(G106="Male",B106="Einliðaleikur"),INDEX(Einl.kk!$A$3:$F$1037,MATCH(Skráningarblað!F106,Einl.kk!$D$3:$D$1037,0),6),IF(AND(G106="Male",B106="Tvíliðaleikur"),INDEX(Tvíl.kk!$A$3:$F$1052,MATCH(Skráningarblað!F106,Tvíl.kk!$D$3:$D$1052,0),6),IF(AND(G106="Male",B106="Tvenndarleikur"),INDEX(Tvennd.kk!$A$3:$F$1020,MATCH(Skráningarblað!F106,Tvennd.kk!$D$3:$D$1020,0),6),IF(AND(G106="Female",B106="Einliðaleikur"),INDEX(Einl.kvk!$A$3:$F$1001,MATCH(Skráningarblað!F106,Einl.kvk!$D$3:$D$1001,0),6),IF(AND(G106="Female",B106="Tvíliðaleikur"),INDEX(Tvíl.kvk!$A$3:$F$1002,MATCH(Skráningarblað!F106,Tvíl.kvk!$D$3:$D$1002,0),6),IF(AND(G106="Female",B106="Tvenndarleikur"),INDEX(Tvennd.kvk!$A$3:$F$1006,MATCH(Skráningarblað!F106,Tvennd.kvk!$D$3:$D$1006,0),6),"")))))),0)</f>
        <v/>
      </c>
      <c r="O106" s="13" t="str">
        <f>IFERROR(IF(F106="","",IF(AND(NOT(B106="Einliðaleikur"),D106=""),"Partner Wanted",INDEX(Leikmannaskrá!$A$2:$D$1156,MATCH(D106,Leikmannaskrá!$A$2:$A$1160,0),2))),"")</f>
        <v/>
      </c>
      <c r="P106" s="13" t="str">
        <f>IFERROR(INDEX(Leikmannaskrá!$A$2:$D$1156,MATCH(D106,Leikmannaskrá!$A$2:$A$1160,0),4),"")</f>
        <v/>
      </c>
      <c r="Q106" s="13" t="str">
        <f>IFERROR(IF(AND(P106="Male",B106="Einliðaleikur"),INDEX(Einl.kk!$A$3:$F$1037,MATCH(Skráningarblað!O106,Einl.kk!$D$3:$D$1037,0),2),IF(AND(P106="Male",B106="Tvíliðaleikur"),INDEX(Tvíl.kk!$A$3:$F$1052,MATCH(Skráningarblað!O106,Tvíl.kk!$D$3:$D$1052,0),2),IF(AND(P106="Male",B106="Tvenndarleikur"),INDEX(Tvennd.kk!$A$3:$F$1020,MATCH(Skráningarblað!O106,Tvennd.kk!$D$3:$D$1020,0),2),IF(AND(P106="Female",B106="Einliðaleikur"),INDEX(Einl.kvk!$A$3:$F$1001,MATCH(Skráningarblað!O106,Einl.kvk!$D$3:$D$1001,0),2),IF(AND(P106="Female",B106="Tvíliðaleikur"),INDEX(Tvíl.kvk!$A$3:$F$1002,MATCH(Skráningarblað!O106,Tvíl.kvk!$D$3:$D$1002,0),2),IF(AND(P106="Female",B106="Tvenndarleikur"),INDEX(Tvennd.kvk!$A$3:$F$1006,MATCH(Skráningarblað!O106,Tvennd.kvk!$D$3:$D$1006,0),2),"")))))),"2. Deild")</f>
        <v/>
      </c>
      <c r="R106" s="13" t="str">
        <f t="shared" si="10"/>
        <v/>
      </c>
      <c r="S106" s="13" t="str">
        <f>IFERROR(IF(AND(P106="Male",B106="Einliðaleikur"),INDEX(Einl.kk!$A$3:$F$1037,MATCH(Skráningarblað!O106,Einl.kk!$D$3:$D$1037,0),6),IF(AND(P106="Male",B106="Tvíliðaleikur"),INDEX(Tvíl.kk!$A$3:$F$1052,MATCH(Skráningarblað!O106,Tvíl.kk!$D$3:$D$1052,0),6),IF(AND(P106="Male",B106="Tvenndarleikur"),INDEX(Tvennd.kk!$A$3:$F$1020,MATCH(Skráningarblað!O106,Tvennd.kk!$D$3:$D$1020,0),6),IF(AND(P106="Female",B106="Einliðaleikur"),INDEX(Einl.kvk!$A$3:$F$1001,MATCH(Skráningarblað!O106,Einl.kvk!$D$3:$D$1001,0),6),IF(AND(P106="Female",B106="Tvíliðaleikur"),INDEX(Tvíl.kvk!$A$3:$F$1002,MATCH(Skráningarblað!O106,Tvíl.kvk!$D$3:$D$1002,0),6),IF(AND(P106="Female",B106="Tvenndarleikur"),INDEX(Tvennd.kvk!$A$3:$F$1006,MATCH(Skráningarblað!O106,Tvennd.kvk!$D$3:$D$1006,0),6),"")))))),0)</f>
        <v/>
      </c>
      <c r="T106" s="13" t="str">
        <f>IFERROR(INDEX(Leikmannaskrá!$A$2:$E$597,MATCH(A106,Leikmannaskrá!$A$2:$A$597,0),5),"")</f>
        <v/>
      </c>
      <c r="U106" s="29" t="str">
        <f t="shared" si="11"/>
        <v/>
      </c>
    </row>
    <row r="107" spans="1:21" x14ac:dyDescent="0.35">
      <c r="A107" s="28"/>
      <c r="B107" s="28"/>
      <c r="C107" s="28"/>
      <c r="D107" s="28"/>
      <c r="E107" s="28"/>
      <c r="F107" s="13" t="str">
        <f>IFERROR(INDEX(Leikmannaskrá!$A$2:$D$1156,MATCH(A107,Leikmannaskrá!$A$2:$A$1160,0),2),"")</f>
        <v/>
      </c>
      <c r="G107" s="13" t="str">
        <f>IFERROR(INDEX(Leikmannaskrá!$A$2:$D$1156,MATCH(A107,Leikmannaskrá!$A$2:$A$1160,0),4),"")</f>
        <v/>
      </c>
      <c r="H107" s="13" t="str">
        <f>IFERROR(INDEX(Leikmannaskrá!$A$2:$D$1156,MATCH(A107,Leikmannaskrá!$A$2:$A$1160,0),3),"")</f>
        <v/>
      </c>
      <c r="I107" s="13" t="str">
        <f>IFERROR(IF(AND(G107="Male",B107="Einliðaleikur"),INDEX(Einl.kk!$A$3:$F$1037,MATCH(Skráningarblað!F107,Einl.kk!$D$3:$D$1037,0),2),IF(AND(G107="Male",B107="Tvíliðaleikur"),INDEX(Tvíl.kk!$A$3:$F$1052,MATCH(Skráningarblað!F107,Tvíl.kk!$D$3:$D$1052,0),2),IF(AND(G107="Male",B107="Tvenndarleikur"),INDEX(Tvennd.kk!$A$3:$F$1020,MATCH(Skráningarblað!F107,Tvennd.kk!$D$3:$D$1020,0),2),IF(AND(G107="Female",B107="Einliðaleikur"),INDEX(Einl.kvk!$A$3:$F$1001,MATCH(Skráningarblað!F107,Einl.kvk!$D$3:$D$1001,0),2),IF(AND(G107="Female",B107="Tvíliðaleikur"),INDEX(Tvíl.kvk!$A$3:$F$1002,MATCH(Skráningarblað!F107,Tvíl.kvk!$D$3:$D$1002,0),2),IF(AND(G107="Female",B107="Tvenndarleikur"),INDEX(Tvennd.kvk!$A$3:$F$1006,MATCH(Skráningarblað!F107,Tvennd.kvk!$D$3:$D$1006,0),2),"")))))),"2. Deild")</f>
        <v/>
      </c>
      <c r="J107" s="13" t="str">
        <f t="shared" si="6"/>
        <v/>
      </c>
      <c r="K107" s="13" t="str">
        <f t="shared" si="7"/>
        <v/>
      </c>
      <c r="L107" s="13">
        <f t="shared" si="8"/>
        <v>0</v>
      </c>
      <c r="M107" s="13" t="str">
        <f t="shared" si="9"/>
        <v xml:space="preserve"> -  </v>
      </c>
      <c r="N107" s="13" t="str">
        <f>IFERROR(IF(AND(G107="Male",B107="Einliðaleikur"),INDEX(Einl.kk!$A$3:$F$1037,MATCH(Skráningarblað!F107,Einl.kk!$D$3:$D$1037,0),6),IF(AND(G107="Male",B107="Tvíliðaleikur"),INDEX(Tvíl.kk!$A$3:$F$1052,MATCH(Skráningarblað!F107,Tvíl.kk!$D$3:$D$1052,0),6),IF(AND(G107="Male",B107="Tvenndarleikur"),INDEX(Tvennd.kk!$A$3:$F$1020,MATCH(Skráningarblað!F107,Tvennd.kk!$D$3:$D$1020,0),6),IF(AND(G107="Female",B107="Einliðaleikur"),INDEX(Einl.kvk!$A$3:$F$1001,MATCH(Skráningarblað!F107,Einl.kvk!$D$3:$D$1001,0),6),IF(AND(G107="Female",B107="Tvíliðaleikur"),INDEX(Tvíl.kvk!$A$3:$F$1002,MATCH(Skráningarblað!F107,Tvíl.kvk!$D$3:$D$1002,0),6),IF(AND(G107="Female",B107="Tvenndarleikur"),INDEX(Tvennd.kvk!$A$3:$F$1006,MATCH(Skráningarblað!F107,Tvennd.kvk!$D$3:$D$1006,0),6),"")))))),0)</f>
        <v/>
      </c>
      <c r="O107" s="13" t="str">
        <f>IFERROR(IF(F107="","",IF(AND(NOT(B107="Einliðaleikur"),D107=""),"Partner Wanted",INDEX(Leikmannaskrá!$A$2:$D$1156,MATCH(D107,Leikmannaskrá!$A$2:$A$1160,0),2))),"")</f>
        <v/>
      </c>
      <c r="P107" s="13" t="str">
        <f>IFERROR(INDEX(Leikmannaskrá!$A$2:$D$1156,MATCH(D107,Leikmannaskrá!$A$2:$A$1160,0),4),"")</f>
        <v/>
      </c>
      <c r="Q107" s="13" t="str">
        <f>IFERROR(IF(AND(P107="Male",B107="Einliðaleikur"),INDEX(Einl.kk!$A$3:$F$1037,MATCH(Skráningarblað!O107,Einl.kk!$D$3:$D$1037,0),2),IF(AND(P107="Male",B107="Tvíliðaleikur"),INDEX(Tvíl.kk!$A$3:$F$1052,MATCH(Skráningarblað!O107,Tvíl.kk!$D$3:$D$1052,0),2),IF(AND(P107="Male",B107="Tvenndarleikur"),INDEX(Tvennd.kk!$A$3:$F$1020,MATCH(Skráningarblað!O107,Tvennd.kk!$D$3:$D$1020,0),2),IF(AND(P107="Female",B107="Einliðaleikur"),INDEX(Einl.kvk!$A$3:$F$1001,MATCH(Skráningarblað!O107,Einl.kvk!$D$3:$D$1001,0),2),IF(AND(P107="Female",B107="Tvíliðaleikur"),INDEX(Tvíl.kvk!$A$3:$F$1002,MATCH(Skráningarblað!O107,Tvíl.kvk!$D$3:$D$1002,0),2),IF(AND(P107="Female",B107="Tvenndarleikur"),INDEX(Tvennd.kvk!$A$3:$F$1006,MATCH(Skráningarblað!O107,Tvennd.kvk!$D$3:$D$1006,0),2),"")))))),"2. Deild")</f>
        <v/>
      </c>
      <c r="R107" s="13" t="str">
        <f t="shared" si="10"/>
        <v/>
      </c>
      <c r="S107" s="13" t="str">
        <f>IFERROR(IF(AND(P107="Male",B107="Einliðaleikur"),INDEX(Einl.kk!$A$3:$F$1037,MATCH(Skráningarblað!O107,Einl.kk!$D$3:$D$1037,0),6),IF(AND(P107="Male",B107="Tvíliðaleikur"),INDEX(Tvíl.kk!$A$3:$F$1052,MATCH(Skráningarblað!O107,Tvíl.kk!$D$3:$D$1052,0),6),IF(AND(P107="Male",B107="Tvenndarleikur"),INDEX(Tvennd.kk!$A$3:$F$1020,MATCH(Skráningarblað!O107,Tvennd.kk!$D$3:$D$1020,0),6),IF(AND(P107="Female",B107="Einliðaleikur"),INDEX(Einl.kvk!$A$3:$F$1001,MATCH(Skráningarblað!O107,Einl.kvk!$D$3:$D$1001,0),6),IF(AND(P107="Female",B107="Tvíliðaleikur"),INDEX(Tvíl.kvk!$A$3:$F$1002,MATCH(Skráningarblað!O107,Tvíl.kvk!$D$3:$D$1002,0),6),IF(AND(P107="Female",B107="Tvenndarleikur"),INDEX(Tvennd.kvk!$A$3:$F$1006,MATCH(Skráningarblað!O107,Tvennd.kvk!$D$3:$D$1006,0),6),"")))))),0)</f>
        <v/>
      </c>
      <c r="T107" s="13" t="str">
        <f>IFERROR(INDEX(Leikmannaskrá!$A$2:$E$597,MATCH(A107,Leikmannaskrá!$A$2:$A$597,0),5),"")</f>
        <v/>
      </c>
      <c r="U107" s="29" t="str">
        <f t="shared" si="11"/>
        <v/>
      </c>
    </row>
    <row r="108" spans="1:21" x14ac:dyDescent="0.35">
      <c r="A108" s="28"/>
      <c r="B108" s="28"/>
      <c r="C108" s="28"/>
      <c r="D108" s="28"/>
      <c r="E108" s="28"/>
      <c r="F108" s="13" t="str">
        <f>IFERROR(INDEX(Leikmannaskrá!$A$2:$D$1156,MATCH(A108,Leikmannaskrá!$A$2:$A$1160,0),2),"")</f>
        <v/>
      </c>
      <c r="G108" s="13" t="str">
        <f>IFERROR(INDEX(Leikmannaskrá!$A$2:$D$1156,MATCH(A108,Leikmannaskrá!$A$2:$A$1160,0),4),"")</f>
        <v/>
      </c>
      <c r="H108" s="13" t="str">
        <f>IFERROR(INDEX(Leikmannaskrá!$A$2:$D$1156,MATCH(A108,Leikmannaskrá!$A$2:$A$1160,0),3),"")</f>
        <v/>
      </c>
      <c r="I108" s="13" t="str">
        <f>IFERROR(IF(AND(G108="Male",B108="Einliðaleikur"),INDEX(Einl.kk!$A$3:$F$1037,MATCH(Skráningarblað!F108,Einl.kk!$D$3:$D$1037,0),2),IF(AND(G108="Male",B108="Tvíliðaleikur"),INDEX(Tvíl.kk!$A$3:$F$1052,MATCH(Skráningarblað!F108,Tvíl.kk!$D$3:$D$1052,0),2),IF(AND(G108="Male",B108="Tvenndarleikur"),INDEX(Tvennd.kk!$A$3:$F$1020,MATCH(Skráningarblað!F108,Tvennd.kk!$D$3:$D$1020,0),2),IF(AND(G108="Female",B108="Einliðaleikur"),INDEX(Einl.kvk!$A$3:$F$1001,MATCH(Skráningarblað!F108,Einl.kvk!$D$3:$D$1001,0),2),IF(AND(G108="Female",B108="Tvíliðaleikur"),INDEX(Tvíl.kvk!$A$3:$F$1002,MATCH(Skráningarblað!F108,Tvíl.kvk!$D$3:$D$1002,0),2),IF(AND(G108="Female",B108="Tvenndarleikur"),INDEX(Tvennd.kvk!$A$3:$F$1006,MATCH(Skráningarblað!F108,Tvennd.kvk!$D$3:$D$1006,0),2),"")))))),"2. Deild")</f>
        <v/>
      </c>
      <c r="J108" s="13" t="str">
        <f t="shared" si="6"/>
        <v/>
      </c>
      <c r="K108" s="13" t="str">
        <f t="shared" si="7"/>
        <v/>
      </c>
      <c r="L108" s="13">
        <f t="shared" si="8"/>
        <v>0</v>
      </c>
      <c r="M108" s="13" t="str">
        <f t="shared" si="9"/>
        <v xml:space="preserve"> -  </v>
      </c>
      <c r="N108" s="13" t="str">
        <f>IFERROR(IF(AND(G108="Male",B108="Einliðaleikur"),INDEX(Einl.kk!$A$3:$F$1037,MATCH(Skráningarblað!F108,Einl.kk!$D$3:$D$1037,0),6),IF(AND(G108="Male",B108="Tvíliðaleikur"),INDEX(Tvíl.kk!$A$3:$F$1052,MATCH(Skráningarblað!F108,Tvíl.kk!$D$3:$D$1052,0),6),IF(AND(G108="Male",B108="Tvenndarleikur"),INDEX(Tvennd.kk!$A$3:$F$1020,MATCH(Skráningarblað!F108,Tvennd.kk!$D$3:$D$1020,0),6),IF(AND(G108="Female",B108="Einliðaleikur"),INDEX(Einl.kvk!$A$3:$F$1001,MATCH(Skráningarblað!F108,Einl.kvk!$D$3:$D$1001,0),6),IF(AND(G108="Female",B108="Tvíliðaleikur"),INDEX(Tvíl.kvk!$A$3:$F$1002,MATCH(Skráningarblað!F108,Tvíl.kvk!$D$3:$D$1002,0),6),IF(AND(G108="Female",B108="Tvenndarleikur"),INDEX(Tvennd.kvk!$A$3:$F$1006,MATCH(Skráningarblað!F108,Tvennd.kvk!$D$3:$D$1006,0),6),"")))))),0)</f>
        <v/>
      </c>
      <c r="O108" s="13" t="str">
        <f>IFERROR(IF(F108="","",IF(AND(NOT(B108="Einliðaleikur"),D108=""),"Partner Wanted",INDEX(Leikmannaskrá!$A$2:$D$1156,MATCH(D108,Leikmannaskrá!$A$2:$A$1160,0),2))),"")</f>
        <v/>
      </c>
      <c r="P108" s="13" t="str">
        <f>IFERROR(INDEX(Leikmannaskrá!$A$2:$D$1156,MATCH(D108,Leikmannaskrá!$A$2:$A$1160,0),4),"")</f>
        <v/>
      </c>
      <c r="Q108" s="13" t="str">
        <f>IFERROR(IF(AND(P108="Male",B108="Einliðaleikur"),INDEX(Einl.kk!$A$3:$F$1037,MATCH(Skráningarblað!O108,Einl.kk!$D$3:$D$1037,0),2),IF(AND(P108="Male",B108="Tvíliðaleikur"),INDEX(Tvíl.kk!$A$3:$F$1052,MATCH(Skráningarblað!O108,Tvíl.kk!$D$3:$D$1052,0),2),IF(AND(P108="Male",B108="Tvenndarleikur"),INDEX(Tvennd.kk!$A$3:$F$1020,MATCH(Skráningarblað!O108,Tvennd.kk!$D$3:$D$1020,0),2),IF(AND(P108="Female",B108="Einliðaleikur"),INDEX(Einl.kvk!$A$3:$F$1001,MATCH(Skráningarblað!O108,Einl.kvk!$D$3:$D$1001,0),2),IF(AND(P108="Female",B108="Tvíliðaleikur"),INDEX(Tvíl.kvk!$A$3:$F$1002,MATCH(Skráningarblað!O108,Tvíl.kvk!$D$3:$D$1002,0),2),IF(AND(P108="Female",B108="Tvenndarleikur"),INDEX(Tvennd.kvk!$A$3:$F$1006,MATCH(Skráningarblað!O108,Tvennd.kvk!$D$3:$D$1006,0),2),"")))))),"2. Deild")</f>
        <v/>
      </c>
      <c r="R108" s="13" t="str">
        <f t="shared" si="10"/>
        <v/>
      </c>
      <c r="S108" s="13" t="str">
        <f>IFERROR(IF(AND(P108="Male",B108="Einliðaleikur"),INDEX(Einl.kk!$A$3:$F$1037,MATCH(Skráningarblað!O108,Einl.kk!$D$3:$D$1037,0),6),IF(AND(P108="Male",B108="Tvíliðaleikur"),INDEX(Tvíl.kk!$A$3:$F$1052,MATCH(Skráningarblað!O108,Tvíl.kk!$D$3:$D$1052,0),6),IF(AND(P108="Male",B108="Tvenndarleikur"),INDEX(Tvennd.kk!$A$3:$F$1020,MATCH(Skráningarblað!O108,Tvennd.kk!$D$3:$D$1020,0),6),IF(AND(P108="Female",B108="Einliðaleikur"),INDEX(Einl.kvk!$A$3:$F$1001,MATCH(Skráningarblað!O108,Einl.kvk!$D$3:$D$1001,0),6),IF(AND(P108="Female",B108="Tvíliðaleikur"),INDEX(Tvíl.kvk!$A$3:$F$1002,MATCH(Skráningarblað!O108,Tvíl.kvk!$D$3:$D$1002,0),6),IF(AND(P108="Female",B108="Tvenndarleikur"),INDEX(Tvennd.kvk!$A$3:$F$1006,MATCH(Skráningarblað!O108,Tvennd.kvk!$D$3:$D$1006,0),6),"")))))),0)</f>
        <v/>
      </c>
      <c r="T108" s="13" t="str">
        <f>IFERROR(INDEX(Leikmannaskrá!$A$2:$E$597,MATCH(A108,Leikmannaskrá!$A$2:$A$597,0),5),"")</f>
        <v/>
      </c>
      <c r="U108" s="29" t="str">
        <f t="shared" si="11"/>
        <v/>
      </c>
    </row>
    <row r="109" spans="1:21" x14ac:dyDescent="0.35">
      <c r="A109" s="28"/>
      <c r="B109" s="28"/>
      <c r="C109" s="28"/>
      <c r="D109" s="28"/>
      <c r="E109" s="28"/>
      <c r="F109" s="13" t="str">
        <f>IFERROR(INDEX(Leikmannaskrá!$A$2:$D$1156,MATCH(A109,Leikmannaskrá!$A$2:$A$1160,0),2),"")</f>
        <v/>
      </c>
      <c r="G109" s="13" t="str">
        <f>IFERROR(INDEX(Leikmannaskrá!$A$2:$D$1156,MATCH(A109,Leikmannaskrá!$A$2:$A$1160,0),4),"")</f>
        <v/>
      </c>
      <c r="H109" s="13" t="str">
        <f>IFERROR(INDEX(Leikmannaskrá!$A$2:$D$1156,MATCH(A109,Leikmannaskrá!$A$2:$A$1160,0),3),"")</f>
        <v/>
      </c>
      <c r="I109" s="13" t="str">
        <f>IFERROR(IF(AND(G109="Male",B109="Einliðaleikur"),INDEX(Einl.kk!$A$3:$F$1037,MATCH(Skráningarblað!F109,Einl.kk!$D$3:$D$1037,0),2),IF(AND(G109="Male",B109="Tvíliðaleikur"),INDEX(Tvíl.kk!$A$3:$F$1052,MATCH(Skráningarblað!F109,Tvíl.kk!$D$3:$D$1052,0),2),IF(AND(G109="Male",B109="Tvenndarleikur"),INDEX(Tvennd.kk!$A$3:$F$1020,MATCH(Skráningarblað!F109,Tvennd.kk!$D$3:$D$1020,0),2),IF(AND(G109="Female",B109="Einliðaleikur"),INDEX(Einl.kvk!$A$3:$F$1001,MATCH(Skráningarblað!F109,Einl.kvk!$D$3:$D$1001,0),2),IF(AND(G109="Female",B109="Tvíliðaleikur"),INDEX(Tvíl.kvk!$A$3:$F$1002,MATCH(Skráningarblað!F109,Tvíl.kvk!$D$3:$D$1002,0),2),IF(AND(G109="Female",B109="Tvenndarleikur"),INDEX(Tvennd.kvk!$A$3:$F$1006,MATCH(Skráningarblað!F109,Tvennd.kvk!$D$3:$D$1006,0),2),"")))))),"2. Deild")</f>
        <v/>
      </c>
      <c r="J109" s="13" t="str">
        <f t="shared" si="6"/>
        <v/>
      </c>
      <c r="K109" s="13" t="str">
        <f t="shared" si="7"/>
        <v/>
      </c>
      <c r="L109" s="13">
        <f t="shared" si="8"/>
        <v>0</v>
      </c>
      <c r="M109" s="13" t="str">
        <f t="shared" si="9"/>
        <v xml:space="preserve"> -  </v>
      </c>
      <c r="N109" s="13" t="str">
        <f>IFERROR(IF(AND(G109="Male",B109="Einliðaleikur"),INDEX(Einl.kk!$A$3:$F$1037,MATCH(Skráningarblað!F109,Einl.kk!$D$3:$D$1037,0),6),IF(AND(G109="Male",B109="Tvíliðaleikur"),INDEX(Tvíl.kk!$A$3:$F$1052,MATCH(Skráningarblað!F109,Tvíl.kk!$D$3:$D$1052,0),6),IF(AND(G109="Male",B109="Tvenndarleikur"),INDEX(Tvennd.kk!$A$3:$F$1020,MATCH(Skráningarblað!F109,Tvennd.kk!$D$3:$D$1020,0),6),IF(AND(G109="Female",B109="Einliðaleikur"),INDEX(Einl.kvk!$A$3:$F$1001,MATCH(Skráningarblað!F109,Einl.kvk!$D$3:$D$1001,0),6),IF(AND(G109="Female",B109="Tvíliðaleikur"),INDEX(Tvíl.kvk!$A$3:$F$1002,MATCH(Skráningarblað!F109,Tvíl.kvk!$D$3:$D$1002,0),6),IF(AND(G109="Female",B109="Tvenndarleikur"),INDEX(Tvennd.kvk!$A$3:$F$1006,MATCH(Skráningarblað!F109,Tvennd.kvk!$D$3:$D$1006,0),6),"")))))),0)</f>
        <v/>
      </c>
      <c r="O109" s="13" t="str">
        <f>IFERROR(IF(F109="","",IF(AND(NOT(B109="Einliðaleikur"),D109=""),"Partner Wanted",INDEX(Leikmannaskrá!$A$2:$D$1156,MATCH(D109,Leikmannaskrá!$A$2:$A$1160,0),2))),"")</f>
        <v/>
      </c>
      <c r="P109" s="13" t="str">
        <f>IFERROR(INDEX(Leikmannaskrá!$A$2:$D$1156,MATCH(D109,Leikmannaskrá!$A$2:$A$1160,0),4),"")</f>
        <v/>
      </c>
      <c r="Q109" s="13" t="str">
        <f>IFERROR(IF(AND(P109="Male",B109="Einliðaleikur"),INDEX(Einl.kk!$A$3:$F$1037,MATCH(Skráningarblað!O109,Einl.kk!$D$3:$D$1037,0),2),IF(AND(P109="Male",B109="Tvíliðaleikur"),INDEX(Tvíl.kk!$A$3:$F$1052,MATCH(Skráningarblað!O109,Tvíl.kk!$D$3:$D$1052,0),2),IF(AND(P109="Male",B109="Tvenndarleikur"),INDEX(Tvennd.kk!$A$3:$F$1020,MATCH(Skráningarblað!O109,Tvennd.kk!$D$3:$D$1020,0),2),IF(AND(P109="Female",B109="Einliðaleikur"),INDEX(Einl.kvk!$A$3:$F$1001,MATCH(Skráningarblað!O109,Einl.kvk!$D$3:$D$1001,0),2),IF(AND(P109="Female",B109="Tvíliðaleikur"),INDEX(Tvíl.kvk!$A$3:$F$1002,MATCH(Skráningarblað!O109,Tvíl.kvk!$D$3:$D$1002,0),2),IF(AND(P109="Female",B109="Tvenndarleikur"),INDEX(Tvennd.kvk!$A$3:$F$1006,MATCH(Skráningarblað!O109,Tvennd.kvk!$D$3:$D$1006,0),2),"")))))),"2. Deild")</f>
        <v/>
      </c>
      <c r="R109" s="13" t="str">
        <f t="shared" si="10"/>
        <v/>
      </c>
      <c r="S109" s="13" t="str">
        <f>IFERROR(IF(AND(P109="Male",B109="Einliðaleikur"),INDEX(Einl.kk!$A$3:$F$1037,MATCH(Skráningarblað!O109,Einl.kk!$D$3:$D$1037,0),6),IF(AND(P109="Male",B109="Tvíliðaleikur"),INDEX(Tvíl.kk!$A$3:$F$1052,MATCH(Skráningarblað!O109,Tvíl.kk!$D$3:$D$1052,0),6),IF(AND(P109="Male",B109="Tvenndarleikur"),INDEX(Tvennd.kk!$A$3:$F$1020,MATCH(Skráningarblað!O109,Tvennd.kk!$D$3:$D$1020,0),6),IF(AND(P109="Female",B109="Einliðaleikur"),INDEX(Einl.kvk!$A$3:$F$1001,MATCH(Skráningarblað!O109,Einl.kvk!$D$3:$D$1001,0),6),IF(AND(P109="Female",B109="Tvíliðaleikur"),INDEX(Tvíl.kvk!$A$3:$F$1002,MATCH(Skráningarblað!O109,Tvíl.kvk!$D$3:$D$1002,0),6),IF(AND(P109="Female",B109="Tvenndarleikur"),INDEX(Tvennd.kvk!$A$3:$F$1006,MATCH(Skráningarblað!O109,Tvennd.kvk!$D$3:$D$1006,0),6),"")))))),0)</f>
        <v/>
      </c>
      <c r="T109" s="13" t="str">
        <f>IFERROR(INDEX(Leikmannaskrá!$A$2:$E$597,MATCH(A109,Leikmannaskrá!$A$2:$A$597,0),5),"")</f>
        <v/>
      </c>
      <c r="U109" s="29" t="str">
        <f t="shared" si="11"/>
        <v/>
      </c>
    </row>
    <row r="110" spans="1:21" x14ac:dyDescent="0.35">
      <c r="A110" s="28"/>
      <c r="B110" s="28"/>
      <c r="C110" s="28"/>
      <c r="D110" s="28"/>
      <c r="E110" s="28"/>
      <c r="F110" s="13" t="str">
        <f>IFERROR(INDEX(Leikmannaskrá!$A$2:$D$1156,MATCH(A110,Leikmannaskrá!$A$2:$A$1160,0),2),"")</f>
        <v/>
      </c>
      <c r="G110" s="13" t="str">
        <f>IFERROR(INDEX(Leikmannaskrá!$A$2:$D$1156,MATCH(A110,Leikmannaskrá!$A$2:$A$1160,0),4),"")</f>
        <v/>
      </c>
      <c r="H110" s="13" t="str">
        <f>IFERROR(INDEX(Leikmannaskrá!$A$2:$D$1156,MATCH(A110,Leikmannaskrá!$A$2:$A$1160,0),3),"")</f>
        <v/>
      </c>
      <c r="I110" s="13" t="str">
        <f>IFERROR(IF(AND(G110="Male",B110="Einliðaleikur"),INDEX(Einl.kk!$A$3:$F$1037,MATCH(Skráningarblað!F110,Einl.kk!$D$3:$D$1037,0),2),IF(AND(G110="Male",B110="Tvíliðaleikur"),INDEX(Tvíl.kk!$A$3:$F$1052,MATCH(Skráningarblað!F110,Tvíl.kk!$D$3:$D$1052,0),2),IF(AND(G110="Male",B110="Tvenndarleikur"),INDEX(Tvennd.kk!$A$3:$F$1020,MATCH(Skráningarblað!F110,Tvennd.kk!$D$3:$D$1020,0),2),IF(AND(G110="Female",B110="Einliðaleikur"),INDEX(Einl.kvk!$A$3:$F$1001,MATCH(Skráningarblað!F110,Einl.kvk!$D$3:$D$1001,0),2),IF(AND(G110="Female",B110="Tvíliðaleikur"),INDEX(Tvíl.kvk!$A$3:$F$1002,MATCH(Skráningarblað!F110,Tvíl.kvk!$D$3:$D$1002,0),2),IF(AND(G110="Female",B110="Tvenndarleikur"),INDEX(Tvennd.kvk!$A$3:$F$1006,MATCH(Skráningarblað!F110,Tvennd.kvk!$D$3:$D$1006,0),2),"")))))),"2. Deild")</f>
        <v/>
      </c>
      <c r="J110" s="13" t="str">
        <f t="shared" si="6"/>
        <v/>
      </c>
      <c r="K110" s="13" t="str">
        <f t="shared" si="7"/>
        <v/>
      </c>
      <c r="L110" s="13">
        <f t="shared" si="8"/>
        <v>0</v>
      </c>
      <c r="M110" s="13" t="str">
        <f t="shared" si="9"/>
        <v xml:space="preserve"> -  </v>
      </c>
      <c r="N110" s="13" t="str">
        <f>IFERROR(IF(AND(G110="Male",B110="Einliðaleikur"),INDEX(Einl.kk!$A$3:$F$1037,MATCH(Skráningarblað!F110,Einl.kk!$D$3:$D$1037,0),6),IF(AND(G110="Male",B110="Tvíliðaleikur"),INDEX(Tvíl.kk!$A$3:$F$1052,MATCH(Skráningarblað!F110,Tvíl.kk!$D$3:$D$1052,0),6),IF(AND(G110="Male",B110="Tvenndarleikur"),INDEX(Tvennd.kk!$A$3:$F$1020,MATCH(Skráningarblað!F110,Tvennd.kk!$D$3:$D$1020,0),6),IF(AND(G110="Female",B110="Einliðaleikur"),INDEX(Einl.kvk!$A$3:$F$1001,MATCH(Skráningarblað!F110,Einl.kvk!$D$3:$D$1001,0),6),IF(AND(G110="Female",B110="Tvíliðaleikur"),INDEX(Tvíl.kvk!$A$3:$F$1002,MATCH(Skráningarblað!F110,Tvíl.kvk!$D$3:$D$1002,0),6),IF(AND(G110="Female",B110="Tvenndarleikur"),INDEX(Tvennd.kvk!$A$3:$F$1006,MATCH(Skráningarblað!F110,Tvennd.kvk!$D$3:$D$1006,0),6),"")))))),0)</f>
        <v/>
      </c>
      <c r="O110" s="13" t="str">
        <f>IFERROR(IF(F110="","",IF(AND(NOT(B110="Einliðaleikur"),D110=""),"Partner Wanted",INDEX(Leikmannaskrá!$A$2:$D$1156,MATCH(D110,Leikmannaskrá!$A$2:$A$1160,0),2))),"")</f>
        <v/>
      </c>
      <c r="P110" s="13" t="str">
        <f>IFERROR(INDEX(Leikmannaskrá!$A$2:$D$1156,MATCH(D110,Leikmannaskrá!$A$2:$A$1160,0),4),"")</f>
        <v/>
      </c>
      <c r="Q110" s="13" t="str">
        <f>IFERROR(IF(AND(P110="Male",B110="Einliðaleikur"),INDEX(Einl.kk!$A$3:$F$1037,MATCH(Skráningarblað!O110,Einl.kk!$D$3:$D$1037,0),2),IF(AND(P110="Male",B110="Tvíliðaleikur"),INDEX(Tvíl.kk!$A$3:$F$1052,MATCH(Skráningarblað!O110,Tvíl.kk!$D$3:$D$1052,0),2),IF(AND(P110="Male",B110="Tvenndarleikur"),INDEX(Tvennd.kk!$A$3:$F$1020,MATCH(Skráningarblað!O110,Tvennd.kk!$D$3:$D$1020,0),2),IF(AND(P110="Female",B110="Einliðaleikur"),INDEX(Einl.kvk!$A$3:$F$1001,MATCH(Skráningarblað!O110,Einl.kvk!$D$3:$D$1001,0),2),IF(AND(P110="Female",B110="Tvíliðaleikur"),INDEX(Tvíl.kvk!$A$3:$F$1002,MATCH(Skráningarblað!O110,Tvíl.kvk!$D$3:$D$1002,0),2),IF(AND(P110="Female",B110="Tvenndarleikur"),INDEX(Tvennd.kvk!$A$3:$F$1006,MATCH(Skráningarblað!O110,Tvennd.kvk!$D$3:$D$1006,0),2),"")))))),"2. Deild")</f>
        <v/>
      </c>
      <c r="R110" s="13" t="str">
        <f t="shared" si="10"/>
        <v/>
      </c>
      <c r="S110" s="13" t="str">
        <f>IFERROR(IF(AND(P110="Male",B110="Einliðaleikur"),INDEX(Einl.kk!$A$3:$F$1037,MATCH(Skráningarblað!O110,Einl.kk!$D$3:$D$1037,0),6),IF(AND(P110="Male",B110="Tvíliðaleikur"),INDEX(Tvíl.kk!$A$3:$F$1052,MATCH(Skráningarblað!O110,Tvíl.kk!$D$3:$D$1052,0),6),IF(AND(P110="Male",B110="Tvenndarleikur"),INDEX(Tvennd.kk!$A$3:$F$1020,MATCH(Skráningarblað!O110,Tvennd.kk!$D$3:$D$1020,0),6),IF(AND(P110="Female",B110="Einliðaleikur"),INDEX(Einl.kvk!$A$3:$F$1001,MATCH(Skráningarblað!O110,Einl.kvk!$D$3:$D$1001,0),6),IF(AND(P110="Female",B110="Tvíliðaleikur"),INDEX(Tvíl.kvk!$A$3:$F$1002,MATCH(Skráningarblað!O110,Tvíl.kvk!$D$3:$D$1002,0),6),IF(AND(P110="Female",B110="Tvenndarleikur"),INDEX(Tvennd.kvk!$A$3:$F$1006,MATCH(Skráningarblað!O110,Tvennd.kvk!$D$3:$D$1006,0),6),"")))))),0)</f>
        <v/>
      </c>
      <c r="T110" s="13" t="str">
        <f>IFERROR(INDEX(Leikmannaskrá!$A$2:$E$597,MATCH(A110,Leikmannaskrá!$A$2:$A$597,0),5),"")</f>
        <v/>
      </c>
      <c r="U110" s="29" t="str">
        <f t="shared" si="11"/>
        <v/>
      </c>
    </row>
    <row r="111" spans="1:21" x14ac:dyDescent="0.35">
      <c r="A111" s="28"/>
      <c r="B111" s="28"/>
      <c r="C111" s="28"/>
      <c r="D111" s="28"/>
      <c r="E111" s="28"/>
      <c r="F111" s="13" t="str">
        <f>IFERROR(INDEX(Leikmannaskrá!$A$2:$D$1156,MATCH(A111,Leikmannaskrá!$A$2:$A$1160,0),2),"")</f>
        <v/>
      </c>
      <c r="G111" s="13" t="str">
        <f>IFERROR(INDEX(Leikmannaskrá!$A$2:$D$1156,MATCH(A111,Leikmannaskrá!$A$2:$A$1160,0),4),"")</f>
        <v/>
      </c>
      <c r="H111" s="13" t="str">
        <f>IFERROR(INDEX(Leikmannaskrá!$A$2:$D$1156,MATCH(A111,Leikmannaskrá!$A$2:$A$1160,0),3),"")</f>
        <v/>
      </c>
      <c r="I111" s="13" t="str">
        <f>IFERROR(IF(AND(G111="Male",B111="Einliðaleikur"),INDEX(Einl.kk!$A$3:$F$1037,MATCH(Skráningarblað!F111,Einl.kk!$D$3:$D$1037,0),2),IF(AND(G111="Male",B111="Tvíliðaleikur"),INDEX(Tvíl.kk!$A$3:$F$1052,MATCH(Skráningarblað!F111,Tvíl.kk!$D$3:$D$1052,0),2),IF(AND(G111="Male",B111="Tvenndarleikur"),INDEX(Tvennd.kk!$A$3:$F$1020,MATCH(Skráningarblað!F111,Tvennd.kk!$D$3:$D$1020,0),2),IF(AND(G111="Female",B111="Einliðaleikur"),INDEX(Einl.kvk!$A$3:$F$1001,MATCH(Skráningarblað!F111,Einl.kvk!$D$3:$D$1001,0),2),IF(AND(G111="Female",B111="Tvíliðaleikur"),INDEX(Tvíl.kvk!$A$3:$F$1002,MATCH(Skráningarblað!F111,Tvíl.kvk!$D$3:$D$1002,0),2),IF(AND(G111="Female",B111="Tvenndarleikur"),INDEX(Tvennd.kvk!$A$3:$F$1006,MATCH(Skráningarblað!F111,Tvennd.kvk!$D$3:$D$1006,0),2),"")))))),"2. Deild")</f>
        <v/>
      </c>
      <c r="J111" s="13" t="str">
        <f t="shared" si="6"/>
        <v/>
      </c>
      <c r="K111" s="13" t="str">
        <f t="shared" si="7"/>
        <v/>
      </c>
      <c r="L111" s="13">
        <f t="shared" si="8"/>
        <v>0</v>
      </c>
      <c r="M111" s="13" t="str">
        <f t="shared" si="9"/>
        <v xml:space="preserve"> -  </v>
      </c>
      <c r="N111" s="13" t="str">
        <f>IFERROR(IF(AND(G111="Male",B111="Einliðaleikur"),INDEX(Einl.kk!$A$3:$F$1037,MATCH(Skráningarblað!F111,Einl.kk!$D$3:$D$1037,0),6),IF(AND(G111="Male",B111="Tvíliðaleikur"),INDEX(Tvíl.kk!$A$3:$F$1052,MATCH(Skráningarblað!F111,Tvíl.kk!$D$3:$D$1052,0),6),IF(AND(G111="Male",B111="Tvenndarleikur"),INDEX(Tvennd.kk!$A$3:$F$1020,MATCH(Skráningarblað!F111,Tvennd.kk!$D$3:$D$1020,0),6),IF(AND(G111="Female",B111="Einliðaleikur"),INDEX(Einl.kvk!$A$3:$F$1001,MATCH(Skráningarblað!F111,Einl.kvk!$D$3:$D$1001,0),6),IF(AND(G111="Female",B111="Tvíliðaleikur"),INDEX(Tvíl.kvk!$A$3:$F$1002,MATCH(Skráningarblað!F111,Tvíl.kvk!$D$3:$D$1002,0),6),IF(AND(G111="Female",B111="Tvenndarleikur"),INDEX(Tvennd.kvk!$A$3:$F$1006,MATCH(Skráningarblað!F111,Tvennd.kvk!$D$3:$D$1006,0),6),"")))))),0)</f>
        <v/>
      </c>
      <c r="O111" s="13" t="str">
        <f>IFERROR(IF(F111="","",IF(AND(NOT(B111="Einliðaleikur"),D111=""),"Partner Wanted",INDEX(Leikmannaskrá!$A$2:$D$1156,MATCH(D111,Leikmannaskrá!$A$2:$A$1160,0),2))),"")</f>
        <v/>
      </c>
      <c r="P111" s="13" t="str">
        <f>IFERROR(INDEX(Leikmannaskrá!$A$2:$D$1156,MATCH(D111,Leikmannaskrá!$A$2:$A$1160,0),4),"")</f>
        <v/>
      </c>
      <c r="Q111" s="13" t="str">
        <f>IFERROR(IF(AND(P111="Male",B111="Einliðaleikur"),INDEX(Einl.kk!$A$3:$F$1037,MATCH(Skráningarblað!O111,Einl.kk!$D$3:$D$1037,0),2),IF(AND(P111="Male",B111="Tvíliðaleikur"),INDEX(Tvíl.kk!$A$3:$F$1052,MATCH(Skráningarblað!O111,Tvíl.kk!$D$3:$D$1052,0),2),IF(AND(P111="Male",B111="Tvenndarleikur"),INDEX(Tvennd.kk!$A$3:$F$1020,MATCH(Skráningarblað!O111,Tvennd.kk!$D$3:$D$1020,0),2),IF(AND(P111="Female",B111="Einliðaleikur"),INDEX(Einl.kvk!$A$3:$F$1001,MATCH(Skráningarblað!O111,Einl.kvk!$D$3:$D$1001,0),2),IF(AND(P111="Female",B111="Tvíliðaleikur"),INDEX(Tvíl.kvk!$A$3:$F$1002,MATCH(Skráningarblað!O111,Tvíl.kvk!$D$3:$D$1002,0),2),IF(AND(P111="Female",B111="Tvenndarleikur"),INDEX(Tvennd.kvk!$A$3:$F$1006,MATCH(Skráningarblað!O111,Tvennd.kvk!$D$3:$D$1006,0),2),"")))))),"2. Deild")</f>
        <v/>
      </c>
      <c r="R111" s="13" t="str">
        <f t="shared" si="10"/>
        <v/>
      </c>
      <c r="S111" s="13" t="str">
        <f>IFERROR(IF(AND(P111="Male",B111="Einliðaleikur"),INDEX(Einl.kk!$A$3:$F$1037,MATCH(Skráningarblað!O111,Einl.kk!$D$3:$D$1037,0),6),IF(AND(P111="Male",B111="Tvíliðaleikur"),INDEX(Tvíl.kk!$A$3:$F$1052,MATCH(Skráningarblað!O111,Tvíl.kk!$D$3:$D$1052,0),6),IF(AND(P111="Male",B111="Tvenndarleikur"),INDEX(Tvennd.kk!$A$3:$F$1020,MATCH(Skráningarblað!O111,Tvennd.kk!$D$3:$D$1020,0),6),IF(AND(P111="Female",B111="Einliðaleikur"),INDEX(Einl.kvk!$A$3:$F$1001,MATCH(Skráningarblað!O111,Einl.kvk!$D$3:$D$1001,0),6),IF(AND(P111="Female",B111="Tvíliðaleikur"),INDEX(Tvíl.kvk!$A$3:$F$1002,MATCH(Skráningarblað!O111,Tvíl.kvk!$D$3:$D$1002,0),6),IF(AND(P111="Female",B111="Tvenndarleikur"),INDEX(Tvennd.kvk!$A$3:$F$1006,MATCH(Skráningarblað!O111,Tvennd.kvk!$D$3:$D$1006,0),6),"")))))),0)</f>
        <v/>
      </c>
      <c r="T111" s="13" t="str">
        <f>IFERROR(INDEX(Leikmannaskrá!$A$2:$E$597,MATCH(A111,Leikmannaskrá!$A$2:$A$597,0),5),"")</f>
        <v/>
      </c>
      <c r="U111" s="29" t="str">
        <f t="shared" si="11"/>
        <v/>
      </c>
    </row>
    <row r="112" spans="1:21" x14ac:dyDescent="0.35">
      <c r="A112" s="28"/>
      <c r="B112" s="28"/>
      <c r="C112" s="28"/>
      <c r="D112" s="28"/>
      <c r="E112" s="28"/>
      <c r="F112" s="13" t="str">
        <f>IFERROR(INDEX(Leikmannaskrá!$A$2:$D$1156,MATCH(A112,Leikmannaskrá!$A$2:$A$1160,0),2),"")</f>
        <v/>
      </c>
      <c r="G112" s="13" t="str">
        <f>IFERROR(INDEX(Leikmannaskrá!$A$2:$D$1156,MATCH(A112,Leikmannaskrá!$A$2:$A$1160,0),4),"")</f>
        <v/>
      </c>
      <c r="H112" s="13" t="str">
        <f>IFERROR(INDEX(Leikmannaskrá!$A$2:$D$1156,MATCH(A112,Leikmannaskrá!$A$2:$A$1160,0),3),"")</f>
        <v/>
      </c>
      <c r="I112" s="13" t="str">
        <f>IFERROR(IF(AND(G112="Male",B112="Einliðaleikur"),INDEX(Einl.kk!$A$3:$F$1037,MATCH(Skráningarblað!F112,Einl.kk!$D$3:$D$1037,0),2),IF(AND(G112="Male",B112="Tvíliðaleikur"),INDEX(Tvíl.kk!$A$3:$F$1052,MATCH(Skráningarblað!F112,Tvíl.kk!$D$3:$D$1052,0),2),IF(AND(G112="Male",B112="Tvenndarleikur"),INDEX(Tvennd.kk!$A$3:$F$1020,MATCH(Skráningarblað!F112,Tvennd.kk!$D$3:$D$1020,0),2),IF(AND(G112="Female",B112="Einliðaleikur"),INDEX(Einl.kvk!$A$3:$F$1001,MATCH(Skráningarblað!F112,Einl.kvk!$D$3:$D$1001,0),2),IF(AND(G112="Female",B112="Tvíliðaleikur"),INDEX(Tvíl.kvk!$A$3:$F$1002,MATCH(Skráningarblað!F112,Tvíl.kvk!$D$3:$D$1002,0),2),IF(AND(G112="Female",B112="Tvenndarleikur"),INDEX(Tvennd.kvk!$A$3:$F$1006,MATCH(Skráningarblað!F112,Tvennd.kvk!$D$3:$D$1006,0),2),"")))))),"2. Deild")</f>
        <v/>
      </c>
      <c r="J112" s="13" t="str">
        <f t="shared" si="6"/>
        <v/>
      </c>
      <c r="K112" s="13" t="str">
        <f t="shared" si="7"/>
        <v/>
      </c>
      <c r="L112" s="13">
        <f t="shared" si="8"/>
        <v>0</v>
      </c>
      <c r="M112" s="13" t="str">
        <f t="shared" si="9"/>
        <v xml:space="preserve"> -  </v>
      </c>
      <c r="N112" s="13" t="str">
        <f>IFERROR(IF(AND(G112="Male",B112="Einliðaleikur"),INDEX(Einl.kk!$A$3:$F$1037,MATCH(Skráningarblað!F112,Einl.kk!$D$3:$D$1037,0),6),IF(AND(G112="Male",B112="Tvíliðaleikur"),INDEX(Tvíl.kk!$A$3:$F$1052,MATCH(Skráningarblað!F112,Tvíl.kk!$D$3:$D$1052,0),6),IF(AND(G112="Male",B112="Tvenndarleikur"),INDEX(Tvennd.kk!$A$3:$F$1020,MATCH(Skráningarblað!F112,Tvennd.kk!$D$3:$D$1020,0),6),IF(AND(G112="Female",B112="Einliðaleikur"),INDEX(Einl.kvk!$A$3:$F$1001,MATCH(Skráningarblað!F112,Einl.kvk!$D$3:$D$1001,0),6),IF(AND(G112="Female",B112="Tvíliðaleikur"),INDEX(Tvíl.kvk!$A$3:$F$1002,MATCH(Skráningarblað!F112,Tvíl.kvk!$D$3:$D$1002,0),6),IF(AND(G112="Female",B112="Tvenndarleikur"),INDEX(Tvennd.kvk!$A$3:$F$1006,MATCH(Skráningarblað!F112,Tvennd.kvk!$D$3:$D$1006,0),6),"")))))),0)</f>
        <v/>
      </c>
      <c r="O112" s="13" t="str">
        <f>IFERROR(IF(F112="","",IF(AND(NOT(B112="Einliðaleikur"),D112=""),"Partner Wanted",INDEX(Leikmannaskrá!$A$2:$D$1156,MATCH(D112,Leikmannaskrá!$A$2:$A$1160,0),2))),"")</f>
        <v/>
      </c>
      <c r="P112" s="13" t="str">
        <f>IFERROR(INDEX(Leikmannaskrá!$A$2:$D$1156,MATCH(D112,Leikmannaskrá!$A$2:$A$1160,0),4),"")</f>
        <v/>
      </c>
      <c r="Q112" s="13" t="str">
        <f>IFERROR(IF(AND(P112="Male",B112="Einliðaleikur"),INDEX(Einl.kk!$A$3:$F$1037,MATCH(Skráningarblað!O112,Einl.kk!$D$3:$D$1037,0),2),IF(AND(P112="Male",B112="Tvíliðaleikur"),INDEX(Tvíl.kk!$A$3:$F$1052,MATCH(Skráningarblað!O112,Tvíl.kk!$D$3:$D$1052,0),2),IF(AND(P112="Male",B112="Tvenndarleikur"),INDEX(Tvennd.kk!$A$3:$F$1020,MATCH(Skráningarblað!O112,Tvennd.kk!$D$3:$D$1020,0),2),IF(AND(P112="Female",B112="Einliðaleikur"),INDEX(Einl.kvk!$A$3:$F$1001,MATCH(Skráningarblað!O112,Einl.kvk!$D$3:$D$1001,0),2),IF(AND(P112="Female",B112="Tvíliðaleikur"),INDEX(Tvíl.kvk!$A$3:$F$1002,MATCH(Skráningarblað!O112,Tvíl.kvk!$D$3:$D$1002,0),2),IF(AND(P112="Female",B112="Tvenndarleikur"),INDEX(Tvennd.kvk!$A$3:$F$1006,MATCH(Skráningarblað!O112,Tvennd.kvk!$D$3:$D$1006,0),2),"")))))),"2. Deild")</f>
        <v/>
      </c>
      <c r="R112" s="13" t="str">
        <f t="shared" si="10"/>
        <v/>
      </c>
      <c r="S112" s="13" t="str">
        <f>IFERROR(IF(AND(P112="Male",B112="Einliðaleikur"),INDEX(Einl.kk!$A$3:$F$1037,MATCH(Skráningarblað!O112,Einl.kk!$D$3:$D$1037,0),6),IF(AND(P112="Male",B112="Tvíliðaleikur"),INDEX(Tvíl.kk!$A$3:$F$1052,MATCH(Skráningarblað!O112,Tvíl.kk!$D$3:$D$1052,0),6),IF(AND(P112="Male",B112="Tvenndarleikur"),INDEX(Tvennd.kk!$A$3:$F$1020,MATCH(Skráningarblað!O112,Tvennd.kk!$D$3:$D$1020,0),6),IF(AND(P112="Female",B112="Einliðaleikur"),INDEX(Einl.kvk!$A$3:$F$1001,MATCH(Skráningarblað!O112,Einl.kvk!$D$3:$D$1001,0),6),IF(AND(P112="Female",B112="Tvíliðaleikur"),INDEX(Tvíl.kvk!$A$3:$F$1002,MATCH(Skráningarblað!O112,Tvíl.kvk!$D$3:$D$1002,0),6),IF(AND(P112="Female",B112="Tvenndarleikur"),INDEX(Tvennd.kvk!$A$3:$F$1006,MATCH(Skráningarblað!O112,Tvennd.kvk!$D$3:$D$1006,0),6),"")))))),0)</f>
        <v/>
      </c>
      <c r="T112" s="13" t="str">
        <f>IFERROR(INDEX(Leikmannaskrá!$A$2:$E$597,MATCH(A112,Leikmannaskrá!$A$2:$A$597,0),5),"")</f>
        <v/>
      </c>
      <c r="U112" s="29" t="str">
        <f t="shared" si="11"/>
        <v/>
      </c>
    </row>
    <row r="113" spans="1:21" x14ac:dyDescent="0.35">
      <c r="A113" s="28"/>
      <c r="B113" s="28"/>
      <c r="C113" s="28"/>
      <c r="D113" s="28"/>
      <c r="E113" s="28"/>
      <c r="F113" s="13" t="str">
        <f>IFERROR(INDEX(Leikmannaskrá!$A$2:$D$1156,MATCH(A113,Leikmannaskrá!$A$2:$A$1160,0),2),"")</f>
        <v/>
      </c>
      <c r="G113" s="13" t="str">
        <f>IFERROR(INDEX(Leikmannaskrá!$A$2:$D$1156,MATCH(A113,Leikmannaskrá!$A$2:$A$1160,0),4),"")</f>
        <v/>
      </c>
      <c r="H113" s="13" t="str">
        <f>IFERROR(INDEX(Leikmannaskrá!$A$2:$D$1156,MATCH(A113,Leikmannaskrá!$A$2:$A$1160,0),3),"")</f>
        <v/>
      </c>
      <c r="I113" s="13" t="str">
        <f>IFERROR(IF(AND(G113="Male",B113="Einliðaleikur"),INDEX(Einl.kk!$A$3:$F$1037,MATCH(Skráningarblað!F113,Einl.kk!$D$3:$D$1037,0),2),IF(AND(G113="Male",B113="Tvíliðaleikur"),INDEX(Tvíl.kk!$A$3:$F$1052,MATCH(Skráningarblað!F113,Tvíl.kk!$D$3:$D$1052,0),2),IF(AND(G113="Male",B113="Tvenndarleikur"),INDEX(Tvennd.kk!$A$3:$F$1020,MATCH(Skráningarblað!F113,Tvennd.kk!$D$3:$D$1020,0),2),IF(AND(G113="Female",B113="Einliðaleikur"),INDEX(Einl.kvk!$A$3:$F$1001,MATCH(Skráningarblað!F113,Einl.kvk!$D$3:$D$1001,0),2),IF(AND(G113="Female",B113="Tvíliðaleikur"),INDEX(Tvíl.kvk!$A$3:$F$1002,MATCH(Skráningarblað!F113,Tvíl.kvk!$D$3:$D$1002,0),2),IF(AND(G113="Female",B113="Tvenndarleikur"),INDEX(Tvennd.kvk!$A$3:$F$1006,MATCH(Skráningarblað!F113,Tvennd.kvk!$D$3:$D$1006,0),2),"")))))),"2. Deild")</f>
        <v/>
      </c>
      <c r="J113" s="13" t="str">
        <f t="shared" si="6"/>
        <v/>
      </c>
      <c r="K113" s="13" t="str">
        <f t="shared" si="7"/>
        <v/>
      </c>
      <c r="L113" s="13">
        <f t="shared" si="8"/>
        <v>0</v>
      </c>
      <c r="M113" s="13" t="str">
        <f t="shared" si="9"/>
        <v xml:space="preserve"> -  </v>
      </c>
      <c r="N113" s="13" t="str">
        <f>IFERROR(IF(AND(G113="Male",B113="Einliðaleikur"),INDEX(Einl.kk!$A$3:$F$1037,MATCH(Skráningarblað!F113,Einl.kk!$D$3:$D$1037,0),6),IF(AND(G113="Male",B113="Tvíliðaleikur"),INDEX(Tvíl.kk!$A$3:$F$1052,MATCH(Skráningarblað!F113,Tvíl.kk!$D$3:$D$1052,0),6),IF(AND(G113="Male",B113="Tvenndarleikur"),INDEX(Tvennd.kk!$A$3:$F$1020,MATCH(Skráningarblað!F113,Tvennd.kk!$D$3:$D$1020,0),6),IF(AND(G113="Female",B113="Einliðaleikur"),INDEX(Einl.kvk!$A$3:$F$1001,MATCH(Skráningarblað!F113,Einl.kvk!$D$3:$D$1001,0),6),IF(AND(G113="Female",B113="Tvíliðaleikur"),INDEX(Tvíl.kvk!$A$3:$F$1002,MATCH(Skráningarblað!F113,Tvíl.kvk!$D$3:$D$1002,0),6),IF(AND(G113="Female",B113="Tvenndarleikur"),INDEX(Tvennd.kvk!$A$3:$F$1006,MATCH(Skráningarblað!F113,Tvennd.kvk!$D$3:$D$1006,0),6),"")))))),0)</f>
        <v/>
      </c>
      <c r="O113" s="13" t="str">
        <f>IFERROR(IF(F113="","",IF(AND(NOT(B113="Einliðaleikur"),D113=""),"Partner Wanted",INDEX(Leikmannaskrá!$A$2:$D$1156,MATCH(D113,Leikmannaskrá!$A$2:$A$1160,0),2))),"")</f>
        <v/>
      </c>
      <c r="P113" s="13" t="str">
        <f>IFERROR(INDEX(Leikmannaskrá!$A$2:$D$1156,MATCH(D113,Leikmannaskrá!$A$2:$A$1160,0),4),"")</f>
        <v/>
      </c>
      <c r="Q113" s="13" t="str">
        <f>IFERROR(IF(AND(P113="Male",B113="Einliðaleikur"),INDEX(Einl.kk!$A$3:$F$1037,MATCH(Skráningarblað!O113,Einl.kk!$D$3:$D$1037,0),2),IF(AND(P113="Male",B113="Tvíliðaleikur"),INDEX(Tvíl.kk!$A$3:$F$1052,MATCH(Skráningarblað!O113,Tvíl.kk!$D$3:$D$1052,0),2),IF(AND(P113="Male",B113="Tvenndarleikur"),INDEX(Tvennd.kk!$A$3:$F$1020,MATCH(Skráningarblað!O113,Tvennd.kk!$D$3:$D$1020,0),2),IF(AND(P113="Female",B113="Einliðaleikur"),INDEX(Einl.kvk!$A$3:$F$1001,MATCH(Skráningarblað!O113,Einl.kvk!$D$3:$D$1001,0),2),IF(AND(P113="Female",B113="Tvíliðaleikur"),INDEX(Tvíl.kvk!$A$3:$F$1002,MATCH(Skráningarblað!O113,Tvíl.kvk!$D$3:$D$1002,0),2),IF(AND(P113="Female",B113="Tvenndarleikur"),INDEX(Tvennd.kvk!$A$3:$F$1006,MATCH(Skráningarblað!O113,Tvennd.kvk!$D$3:$D$1006,0),2),"")))))),"2. Deild")</f>
        <v/>
      </c>
      <c r="R113" s="13" t="str">
        <f t="shared" si="10"/>
        <v/>
      </c>
      <c r="S113" s="13" t="str">
        <f>IFERROR(IF(AND(P113="Male",B113="Einliðaleikur"),INDEX(Einl.kk!$A$3:$F$1037,MATCH(Skráningarblað!O113,Einl.kk!$D$3:$D$1037,0),6),IF(AND(P113="Male",B113="Tvíliðaleikur"),INDEX(Tvíl.kk!$A$3:$F$1052,MATCH(Skráningarblað!O113,Tvíl.kk!$D$3:$D$1052,0),6),IF(AND(P113="Male",B113="Tvenndarleikur"),INDEX(Tvennd.kk!$A$3:$F$1020,MATCH(Skráningarblað!O113,Tvennd.kk!$D$3:$D$1020,0),6),IF(AND(P113="Female",B113="Einliðaleikur"),INDEX(Einl.kvk!$A$3:$F$1001,MATCH(Skráningarblað!O113,Einl.kvk!$D$3:$D$1001,0),6),IF(AND(P113="Female",B113="Tvíliðaleikur"),INDEX(Tvíl.kvk!$A$3:$F$1002,MATCH(Skráningarblað!O113,Tvíl.kvk!$D$3:$D$1002,0),6),IF(AND(P113="Female",B113="Tvenndarleikur"),INDEX(Tvennd.kvk!$A$3:$F$1006,MATCH(Skráningarblað!O113,Tvennd.kvk!$D$3:$D$1006,0),6),"")))))),0)</f>
        <v/>
      </c>
      <c r="T113" s="13" t="str">
        <f>IFERROR(INDEX(Leikmannaskrá!$A$2:$E$597,MATCH(A113,Leikmannaskrá!$A$2:$A$597,0),5),"")</f>
        <v/>
      </c>
      <c r="U113" s="29" t="str">
        <f t="shared" si="11"/>
        <v/>
      </c>
    </row>
    <row r="114" spans="1:21" x14ac:dyDescent="0.35">
      <c r="A114" s="28"/>
      <c r="B114" s="28"/>
      <c r="C114" s="28"/>
      <c r="D114" s="28"/>
      <c r="E114" s="28"/>
      <c r="F114" s="13" t="str">
        <f>IFERROR(INDEX(Leikmannaskrá!$A$2:$D$1156,MATCH(A114,Leikmannaskrá!$A$2:$A$1160,0),2),"")</f>
        <v/>
      </c>
      <c r="G114" s="13" t="str">
        <f>IFERROR(INDEX(Leikmannaskrá!$A$2:$D$1156,MATCH(A114,Leikmannaskrá!$A$2:$A$1160,0),4),"")</f>
        <v/>
      </c>
      <c r="H114" s="13" t="str">
        <f>IFERROR(INDEX(Leikmannaskrá!$A$2:$D$1156,MATCH(A114,Leikmannaskrá!$A$2:$A$1160,0),3),"")</f>
        <v/>
      </c>
      <c r="I114" s="13" t="str">
        <f>IFERROR(IF(AND(G114="Male",B114="Einliðaleikur"),INDEX(Einl.kk!$A$3:$F$1037,MATCH(Skráningarblað!F114,Einl.kk!$D$3:$D$1037,0),2),IF(AND(G114="Male",B114="Tvíliðaleikur"),INDEX(Tvíl.kk!$A$3:$F$1052,MATCH(Skráningarblað!F114,Tvíl.kk!$D$3:$D$1052,0),2),IF(AND(G114="Male",B114="Tvenndarleikur"),INDEX(Tvennd.kk!$A$3:$F$1020,MATCH(Skráningarblað!F114,Tvennd.kk!$D$3:$D$1020,0),2),IF(AND(G114="Female",B114="Einliðaleikur"),INDEX(Einl.kvk!$A$3:$F$1001,MATCH(Skráningarblað!F114,Einl.kvk!$D$3:$D$1001,0),2),IF(AND(G114="Female",B114="Tvíliðaleikur"),INDEX(Tvíl.kvk!$A$3:$F$1002,MATCH(Skráningarblað!F114,Tvíl.kvk!$D$3:$D$1002,0),2),IF(AND(G114="Female",B114="Tvenndarleikur"),INDEX(Tvennd.kvk!$A$3:$F$1006,MATCH(Skráningarblað!F114,Tvennd.kvk!$D$3:$D$1006,0),2),"")))))),"2. Deild")</f>
        <v/>
      </c>
      <c r="J114" s="13" t="str">
        <f t="shared" si="6"/>
        <v/>
      </c>
      <c r="K114" s="13" t="str">
        <f t="shared" si="7"/>
        <v/>
      </c>
      <c r="L114" s="13">
        <f t="shared" si="8"/>
        <v>0</v>
      </c>
      <c r="M114" s="13" t="str">
        <f t="shared" si="9"/>
        <v xml:space="preserve"> -  </v>
      </c>
      <c r="N114" s="13" t="str">
        <f>IFERROR(IF(AND(G114="Male",B114="Einliðaleikur"),INDEX(Einl.kk!$A$3:$F$1037,MATCH(Skráningarblað!F114,Einl.kk!$D$3:$D$1037,0),6),IF(AND(G114="Male",B114="Tvíliðaleikur"),INDEX(Tvíl.kk!$A$3:$F$1052,MATCH(Skráningarblað!F114,Tvíl.kk!$D$3:$D$1052,0),6),IF(AND(G114="Male",B114="Tvenndarleikur"),INDEX(Tvennd.kk!$A$3:$F$1020,MATCH(Skráningarblað!F114,Tvennd.kk!$D$3:$D$1020,0),6),IF(AND(G114="Female",B114="Einliðaleikur"),INDEX(Einl.kvk!$A$3:$F$1001,MATCH(Skráningarblað!F114,Einl.kvk!$D$3:$D$1001,0),6),IF(AND(G114="Female",B114="Tvíliðaleikur"),INDEX(Tvíl.kvk!$A$3:$F$1002,MATCH(Skráningarblað!F114,Tvíl.kvk!$D$3:$D$1002,0),6),IF(AND(G114="Female",B114="Tvenndarleikur"),INDEX(Tvennd.kvk!$A$3:$F$1006,MATCH(Skráningarblað!F114,Tvennd.kvk!$D$3:$D$1006,0),6),"")))))),0)</f>
        <v/>
      </c>
      <c r="O114" s="13" t="str">
        <f>IFERROR(IF(F114="","",IF(AND(NOT(B114="Einliðaleikur"),D114=""),"Partner Wanted",INDEX(Leikmannaskrá!$A$2:$D$1156,MATCH(D114,Leikmannaskrá!$A$2:$A$1160,0),2))),"")</f>
        <v/>
      </c>
      <c r="P114" s="13" t="str">
        <f>IFERROR(INDEX(Leikmannaskrá!$A$2:$D$1156,MATCH(D114,Leikmannaskrá!$A$2:$A$1160,0),4),"")</f>
        <v/>
      </c>
      <c r="Q114" s="13" t="str">
        <f>IFERROR(IF(AND(P114="Male",B114="Einliðaleikur"),INDEX(Einl.kk!$A$3:$F$1037,MATCH(Skráningarblað!O114,Einl.kk!$D$3:$D$1037,0),2),IF(AND(P114="Male",B114="Tvíliðaleikur"),INDEX(Tvíl.kk!$A$3:$F$1052,MATCH(Skráningarblað!O114,Tvíl.kk!$D$3:$D$1052,0),2),IF(AND(P114="Male",B114="Tvenndarleikur"),INDEX(Tvennd.kk!$A$3:$F$1020,MATCH(Skráningarblað!O114,Tvennd.kk!$D$3:$D$1020,0),2),IF(AND(P114="Female",B114="Einliðaleikur"),INDEX(Einl.kvk!$A$3:$F$1001,MATCH(Skráningarblað!O114,Einl.kvk!$D$3:$D$1001,0),2),IF(AND(P114="Female",B114="Tvíliðaleikur"),INDEX(Tvíl.kvk!$A$3:$F$1002,MATCH(Skráningarblað!O114,Tvíl.kvk!$D$3:$D$1002,0),2),IF(AND(P114="Female",B114="Tvenndarleikur"),INDEX(Tvennd.kvk!$A$3:$F$1006,MATCH(Skráningarblað!O114,Tvennd.kvk!$D$3:$D$1006,0),2),"")))))),"2. Deild")</f>
        <v/>
      </c>
      <c r="R114" s="13" t="str">
        <f t="shared" si="10"/>
        <v/>
      </c>
      <c r="S114" s="13" t="str">
        <f>IFERROR(IF(AND(P114="Male",B114="Einliðaleikur"),INDEX(Einl.kk!$A$3:$F$1037,MATCH(Skráningarblað!O114,Einl.kk!$D$3:$D$1037,0),6),IF(AND(P114="Male",B114="Tvíliðaleikur"),INDEX(Tvíl.kk!$A$3:$F$1052,MATCH(Skráningarblað!O114,Tvíl.kk!$D$3:$D$1052,0),6),IF(AND(P114="Male",B114="Tvenndarleikur"),INDEX(Tvennd.kk!$A$3:$F$1020,MATCH(Skráningarblað!O114,Tvennd.kk!$D$3:$D$1020,0),6),IF(AND(P114="Female",B114="Einliðaleikur"),INDEX(Einl.kvk!$A$3:$F$1001,MATCH(Skráningarblað!O114,Einl.kvk!$D$3:$D$1001,0),6),IF(AND(P114="Female",B114="Tvíliðaleikur"),INDEX(Tvíl.kvk!$A$3:$F$1002,MATCH(Skráningarblað!O114,Tvíl.kvk!$D$3:$D$1002,0),6),IF(AND(P114="Female",B114="Tvenndarleikur"),INDEX(Tvennd.kvk!$A$3:$F$1006,MATCH(Skráningarblað!O114,Tvennd.kvk!$D$3:$D$1006,0),6),"")))))),0)</f>
        <v/>
      </c>
      <c r="T114" s="13" t="str">
        <f>IFERROR(INDEX(Leikmannaskrá!$A$2:$E$597,MATCH(A114,Leikmannaskrá!$A$2:$A$597,0),5),"")</f>
        <v/>
      </c>
      <c r="U114" s="29" t="str">
        <f t="shared" si="11"/>
        <v/>
      </c>
    </row>
    <row r="115" spans="1:21" x14ac:dyDescent="0.35">
      <c r="A115" s="28"/>
      <c r="B115" s="28"/>
      <c r="C115" s="28"/>
      <c r="D115" s="28"/>
      <c r="E115" s="28"/>
      <c r="F115" s="13" t="str">
        <f>IFERROR(INDEX(Leikmannaskrá!$A$2:$D$1156,MATCH(A115,Leikmannaskrá!$A$2:$A$1160,0),2),"")</f>
        <v/>
      </c>
      <c r="G115" s="13" t="str">
        <f>IFERROR(INDEX(Leikmannaskrá!$A$2:$D$1156,MATCH(A115,Leikmannaskrá!$A$2:$A$1160,0),4),"")</f>
        <v/>
      </c>
      <c r="H115" s="13" t="str">
        <f>IFERROR(INDEX(Leikmannaskrá!$A$2:$D$1156,MATCH(A115,Leikmannaskrá!$A$2:$A$1160,0),3),"")</f>
        <v/>
      </c>
      <c r="I115" s="13" t="str">
        <f>IFERROR(IF(AND(G115="Male",B115="Einliðaleikur"),INDEX(Einl.kk!$A$3:$F$1037,MATCH(Skráningarblað!F115,Einl.kk!$D$3:$D$1037,0),2),IF(AND(G115="Male",B115="Tvíliðaleikur"),INDEX(Tvíl.kk!$A$3:$F$1052,MATCH(Skráningarblað!F115,Tvíl.kk!$D$3:$D$1052,0),2),IF(AND(G115="Male",B115="Tvenndarleikur"),INDEX(Tvennd.kk!$A$3:$F$1020,MATCH(Skráningarblað!F115,Tvennd.kk!$D$3:$D$1020,0),2),IF(AND(G115="Female",B115="Einliðaleikur"),INDEX(Einl.kvk!$A$3:$F$1001,MATCH(Skráningarblað!F115,Einl.kvk!$D$3:$D$1001,0),2),IF(AND(G115="Female",B115="Tvíliðaleikur"),INDEX(Tvíl.kvk!$A$3:$F$1002,MATCH(Skráningarblað!F115,Tvíl.kvk!$D$3:$D$1002,0),2),IF(AND(G115="Female",B115="Tvenndarleikur"),INDEX(Tvennd.kvk!$A$3:$F$1006,MATCH(Skráningarblað!F115,Tvennd.kvk!$D$3:$D$1006,0),2),"")))))),"2. Deild")</f>
        <v/>
      </c>
      <c r="J115" s="13" t="str">
        <f t="shared" si="6"/>
        <v/>
      </c>
      <c r="K115" s="13" t="str">
        <f t="shared" si="7"/>
        <v/>
      </c>
      <c r="L115" s="13">
        <f t="shared" si="8"/>
        <v>0</v>
      </c>
      <c r="M115" s="13" t="str">
        <f t="shared" si="9"/>
        <v xml:space="preserve"> -  </v>
      </c>
      <c r="N115" s="13" t="str">
        <f>IFERROR(IF(AND(G115="Male",B115="Einliðaleikur"),INDEX(Einl.kk!$A$3:$F$1037,MATCH(Skráningarblað!F115,Einl.kk!$D$3:$D$1037,0),6),IF(AND(G115="Male",B115="Tvíliðaleikur"),INDEX(Tvíl.kk!$A$3:$F$1052,MATCH(Skráningarblað!F115,Tvíl.kk!$D$3:$D$1052,0),6),IF(AND(G115="Male",B115="Tvenndarleikur"),INDEX(Tvennd.kk!$A$3:$F$1020,MATCH(Skráningarblað!F115,Tvennd.kk!$D$3:$D$1020,0),6),IF(AND(G115="Female",B115="Einliðaleikur"),INDEX(Einl.kvk!$A$3:$F$1001,MATCH(Skráningarblað!F115,Einl.kvk!$D$3:$D$1001,0),6),IF(AND(G115="Female",B115="Tvíliðaleikur"),INDEX(Tvíl.kvk!$A$3:$F$1002,MATCH(Skráningarblað!F115,Tvíl.kvk!$D$3:$D$1002,0),6),IF(AND(G115="Female",B115="Tvenndarleikur"),INDEX(Tvennd.kvk!$A$3:$F$1006,MATCH(Skráningarblað!F115,Tvennd.kvk!$D$3:$D$1006,0),6),"")))))),0)</f>
        <v/>
      </c>
      <c r="O115" s="13" t="str">
        <f>IFERROR(IF(F115="","",IF(AND(NOT(B115="Einliðaleikur"),D115=""),"Partner Wanted",INDEX(Leikmannaskrá!$A$2:$D$1156,MATCH(D115,Leikmannaskrá!$A$2:$A$1160,0),2))),"")</f>
        <v/>
      </c>
      <c r="P115" s="13" t="str">
        <f>IFERROR(INDEX(Leikmannaskrá!$A$2:$D$1156,MATCH(D115,Leikmannaskrá!$A$2:$A$1160,0),4),"")</f>
        <v/>
      </c>
      <c r="Q115" s="13" t="str">
        <f>IFERROR(IF(AND(P115="Male",B115="Einliðaleikur"),INDEX(Einl.kk!$A$3:$F$1037,MATCH(Skráningarblað!O115,Einl.kk!$D$3:$D$1037,0),2),IF(AND(P115="Male",B115="Tvíliðaleikur"),INDEX(Tvíl.kk!$A$3:$F$1052,MATCH(Skráningarblað!O115,Tvíl.kk!$D$3:$D$1052,0),2),IF(AND(P115="Male",B115="Tvenndarleikur"),INDEX(Tvennd.kk!$A$3:$F$1020,MATCH(Skráningarblað!O115,Tvennd.kk!$D$3:$D$1020,0),2),IF(AND(P115="Female",B115="Einliðaleikur"),INDEX(Einl.kvk!$A$3:$F$1001,MATCH(Skráningarblað!O115,Einl.kvk!$D$3:$D$1001,0),2),IF(AND(P115="Female",B115="Tvíliðaleikur"),INDEX(Tvíl.kvk!$A$3:$F$1002,MATCH(Skráningarblað!O115,Tvíl.kvk!$D$3:$D$1002,0),2),IF(AND(P115="Female",B115="Tvenndarleikur"),INDEX(Tvennd.kvk!$A$3:$F$1006,MATCH(Skráningarblað!O115,Tvennd.kvk!$D$3:$D$1006,0),2),"")))))),"2. Deild")</f>
        <v/>
      </c>
      <c r="R115" s="13" t="str">
        <f t="shared" si="10"/>
        <v/>
      </c>
      <c r="S115" s="13" t="str">
        <f>IFERROR(IF(AND(P115="Male",B115="Einliðaleikur"),INDEX(Einl.kk!$A$3:$F$1037,MATCH(Skráningarblað!O115,Einl.kk!$D$3:$D$1037,0),6),IF(AND(P115="Male",B115="Tvíliðaleikur"),INDEX(Tvíl.kk!$A$3:$F$1052,MATCH(Skráningarblað!O115,Tvíl.kk!$D$3:$D$1052,0),6),IF(AND(P115="Male",B115="Tvenndarleikur"),INDEX(Tvennd.kk!$A$3:$F$1020,MATCH(Skráningarblað!O115,Tvennd.kk!$D$3:$D$1020,0),6),IF(AND(P115="Female",B115="Einliðaleikur"),INDEX(Einl.kvk!$A$3:$F$1001,MATCH(Skráningarblað!O115,Einl.kvk!$D$3:$D$1001,0),6),IF(AND(P115="Female",B115="Tvíliðaleikur"),INDEX(Tvíl.kvk!$A$3:$F$1002,MATCH(Skráningarblað!O115,Tvíl.kvk!$D$3:$D$1002,0),6),IF(AND(P115="Female",B115="Tvenndarleikur"),INDEX(Tvennd.kvk!$A$3:$F$1006,MATCH(Skráningarblað!O115,Tvennd.kvk!$D$3:$D$1006,0),6),"")))))),0)</f>
        <v/>
      </c>
      <c r="T115" s="13" t="str">
        <f>IFERROR(INDEX(Leikmannaskrá!$A$2:$E$597,MATCH(A115,Leikmannaskrá!$A$2:$A$597,0),5),"")</f>
        <v/>
      </c>
      <c r="U115" s="29" t="str">
        <f t="shared" si="11"/>
        <v/>
      </c>
    </row>
    <row r="116" spans="1:21" x14ac:dyDescent="0.35">
      <c r="A116" s="28"/>
      <c r="B116" s="28"/>
      <c r="C116" s="28"/>
      <c r="D116" s="28"/>
      <c r="E116" s="28"/>
      <c r="F116" s="13" t="str">
        <f>IFERROR(INDEX(Leikmannaskrá!$A$2:$D$1156,MATCH(A116,Leikmannaskrá!$A$2:$A$1160,0),2),"")</f>
        <v/>
      </c>
      <c r="G116" s="13" t="str">
        <f>IFERROR(INDEX(Leikmannaskrá!$A$2:$D$1156,MATCH(A116,Leikmannaskrá!$A$2:$A$1160,0),4),"")</f>
        <v/>
      </c>
      <c r="H116" s="13" t="str">
        <f>IFERROR(INDEX(Leikmannaskrá!$A$2:$D$1156,MATCH(A116,Leikmannaskrá!$A$2:$A$1160,0),3),"")</f>
        <v/>
      </c>
      <c r="I116" s="13" t="str">
        <f>IFERROR(IF(AND(G116="Male",B116="Einliðaleikur"),INDEX(Einl.kk!$A$3:$F$1037,MATCH(Skráningarblað!F116,Einl.kk!$D$3:$D$1037,0),2),IF(AND(G116="Male",B116="Tvíliðaleikur"),INDEX(Tvíl.kk!$A$3:$F$1052,MATCH(Skráningarblað!F116,Tvíl.kk!$D$3:$D$1052,0),2),IF(AND(G116="Male",B116="Tvenndarleikur"),INDEX(Tvennd.kk!$A$3:$F$1020,MATCH(Skráningarblað!F116,Tvennd.kk!$D$3:$D$1020,0),2),IF(AND(G116="Female",B116="Einliðaleikur"),INDEX(Einl.kvk!$A$3:$F$1001,MATCH(Skráningarblað!F116,Einl.kvk!$D$3:$D$1001,0),2),IF(AND(G116="Female",B116="Tvíliðaleikur"),INDEX(Tvíl.kvk!$A$3:$F$1002,MATCH(Skráningarblað!F116,Tvíl.kvk!$D$3:$D$1002,0),2),IF(AND(G116="Female",B116="Tvenndarleikur"),INDEX(Tvennd.kvk!$A$3:$F$1006,MATCH(Skráningarblað!F116,Tvennd.kvk!$D$3:$D$1006,0),2),"")))))),"2. Deild")</f>
        <v/>
      </c>
      <c r="J116" s="13" t="str">
        <f t="shared" si="6"/>
        <v/>
      </c>
      <c r="K116" s="13" t="str">
        <f t="shared" si="7"/>
        <v/>
      </c>
      <c r="L116" s="13">
        <f t="shared" si="8"/>
        <v>0</v>
      </c>
      <c r="M116" s="13" t="str">
        <f t="shared" si="9"/>
        <v xml:space="preserve"> -  </v>
      </c>
      <c r="N116" s="13" t="str">
        <f>IFERROR(IF(AND(G116="Male",B116="Einliðaleikur"),INDEX(Einl.kk!$A$3:$F$1037,MATCH(Skráningarblað!F116,Einl.kk!$D$3:$D$1037,0),6),IF(AND(G116="Male",B116="Tvíliðaleikur"),INDEX(Tvíl.kk!$A$3:$F$1052,MATCH(Skráningarblað!F116,Tvíl.kk!$D$3:$D$1052,0),6),IF(AND(G116="Male",B116="Tvenndarleikur"),INDEX(Tvennd.kk!$A$3:$F$1020,MATCH(Skráningarblað!F116,Tvennd.kk!$D$3:$D$1020,0),6),IF(AND(G116="Female",B116="Einliðaleikur"),INDEX(Einl.kvk!$A$3:$F$1001,MATCH(Skráningarblað!F116,Einl.kvk!$D$3:$D$1001,0),6),IF(AND(G116="Female",B116="Tvíliðaleikur"),INDEX(Tvíl.kvk!$A$3:$F$1002,MATCH(Skráningarblað!F116,Tvíl.kvk!$D$3:$D$1002,0),6),IF(AND(G116="Female",B116="Tvenndarleikur"),INDEX(Tvennd.kvk!$A$3:$F$1006,MATCH(Skráningarblað!F116,Tvennd.kvk!$D$3:$D$1006,0),6),"")))))),0)</f>
        <v/>
      </c>
      <c r="O116" s="13" t="str">
        <f>IFERROR(IF(F116="","",IF(AND(NOT(B116="Einliðaleikur"),D116=""),"Partner Wanted",INDEX(Leikmannaskrá!$A$2:$D$1156,MATCH(D116,Leikmannaskrá!$A$2:$A$1160,0),2))),"")</f>
        <v/>
      </c>
      <c r="P116" s="13" t="str">
        <f>IFERROR(INDEX(Leikmannaskrá!$A$2:$D$1156,MATCH(D116,Leikmannaskrá!$A$2:$A$1160,0),4),"")</f>
        <v/>
      </c>
      <c r="Q116" s="13" t="str">
        <f>IFERROR(IF(AND(P116="Male",B116="Einliðaleikur"),INDEX(Einl.kk!$A$3:$F$1037,MATCH(Skráningarblað!O116,Einl.kk!$D$3:$D$1037,0),2),IF(AND(P116="Male",B116="Tvíliðaleikur"),INDEX(Tvíl.kk!$A$3:$F$1052,MATCH(Skráningarblað!O116,Tvíl.kk!$D$3:$D$1052,0),2),IF(AND(P116="Male",B116="Tvenndarleikur"),INDEX(Tvennd.kk!$A$3:$F$1020,MATCH(Skráningarblað!O116,Tvennd.kk!$D$3:$D$1020,0),2),IF(AND(P116="Female",B116="Einliðaleikur"),INDEX(Einl.kvk!$A$3:$F$1001,MATCH(Skráningarblað!O116,Einl.kvk!$D$3:$D$1001,0),2),IF(AND(P116="Female",B116="Tvíliðaleikur"),INDEX(Tvíl.kvk!$A$3:$F$1002,MATCH(Skráningarblað!O116,Tvíl.kvk!$D$3:$D$1002,0),2),IF(AND(P116="Female",B116="Tvenndarleikur"),INDEX(Tvennd.kvk!$A$3:$F$1006,MATCH(Skráningarblað!O116,Tvennd.kvk!$D$3:$D$1006,0),2),"")))))),"2. Deild")</f>
        <v/>
      </c>
      <c r="R116" s="13" t="str">
        <f t="shared" si="10"/>
        <v/>
      </c>
      <c r="S116" s="13" t="str">
        <f>IFERROR(IF(AND(P116="Male",B116="Einliðaleikur"),INDEX(Einl.kk!$A$3:$F$1037,MATCH(Skráningarblað!O116,Einl.kk!$D$3:$D$1037,0),6),IF(AND(P116="Male",B116="Tvíliðaleikur"),INDEX(Tvíl.kk!$A$3:$F$1052,MATCH(Skráningarblað!O116,Tvíl.kk!$D$3:$D$1052,0),6),IF(AND(P116="Male",B116="Tvenndarleikur"),INDEX(Tvennd.kk!$A$3:$F$1020,MATCH(Skráningarblað!O116,Tvennd.kk!$D$3:$D$1020,0),6),IF(AND(P116="Female",B116="Einliðaleikur"),INDEX(Einl.kvk!$A$3:$F$1001,MATCH(Skráningarblað!O116,Einl.kvk!$D$3:$D$1001,0),6),IF(AND(P116="Female",B116="Tvíliðaleikur"),INDEX(Tvíl.kvk!$A$3:$F$1002,MATCH(Skráningarblað!O116,Tvíl.kvk!$D$3:$D$1002,0),6),IF(AND(P116="Female",B116="Tvenndarleikur"),INDEX(Tvennd.kvk!$A$3:$F$1006,MATCH(Skráningarblað!O116,Tvennd.kvk!$D$3:$D$1006,0),6),"")))))),0)</f>
        <v/>
      </c>
      <c r="T116" s="13" t="str">
        <f>IFERROR(INDEX(Leikmannaskrá!$A$2:$E$597,MATCH(A116,Leikmannaskrá!$A$2:$A$597,0),5),"")</f>
        <v/>
      </c>
      <c r="U116" s="29" t="str">
        <f t="shared" si="11"/>
        <v/>
      </c>
    </row>
    <row r="117" spans="1:21" x14ac:dyDescent="0.35">
      <c r="A117" s="28"/>
      <c r="B117" s="28"/>
      <c r="C117" s="28"/>
      <c r="D117" s="28"/>
      <c r="E117" s="28"/>
      <c r="F117" s="13" t="str">
        <f>IFERROR(INDEX(Leikmannaskrá!$A$2:$D$1156,MATCH(A117,Leikmannaskrá!$A$2:$A$1160,0),2),"")</f>
        <v/>
      </c>
      <c r="G117" s="13" t="str">
        <f>IFERROR(INDEX(Leikmannaskrá!$A$2:$D$1156,MATCH(A117,Leikmannaskrá!$A$2:$A$1160,0),4),"")</f>
        <v/>
      </c>
      <c r="H117" s="13" t="str">
        <f>IFERROR(INDEX(Leikmannaskrá!$A$2:$D$1156,MATCH(A117,Leikmannaskrá!$A$2:$A$1160,0),3),"")</f>
        <v/>
      </c>
      <c r="I117" s="13" t="str">
        <f>IFERROR(IF(AND(G117="Male",B117="Einliðaleikur"),INDEX(Einl.kk!$A$3:$F$1037,MATCH(Skráningarblað!F117,Einl.kk!$D$3:$D$1037,0),2),IF(AND(G117="Male",B117="Tvíliðaleikur"),INDEX(Tvíl.kk!$A$3:$F$1052,MATCH(Skráningarblað!F117,Tvíl.kk!$D$3:$D$1052,0),2),IF(AND(G117="Male",B117="Tvenndarleikur"),INDEX(Tvennd.kk!$A$3:$F$1020,MATCH(Skráningarblað!F117,Tvennd.kk!$D$3:$D$1020,0),2),IF(AND(G117="Female",B117="Einliðaleikur"),INDEX(Einl.kvk!$A$3:$F$1001,MATCH(Skráningarblað!F117,Einl.kvk!$D$3:$D$1001,0),2),IF(AND(G117="Female",B117="Tvíliðaleikur"),INDEX(Tvíl.kvk!$A$3:$F$1002,MATCH(Skráningarblað!F117,Tvíl.kvk!$D$3:$D$1002,0),2),IF(AND(G117="Female",B117="Tvenndarleikur"),INDEX(Tvennd.kvk!$A$3:$F$1006,MATCH(Skráningarblað!F117,Tvennd.kvk!$D$3:$D$1006,0),2),"")))))),"2. Deild")</f>
        <v/>
      </c>
      <c r="J117" s="13" t="str">
        <f t="shared" si="6"/>
        <v/>
      </c>
      <c r="K117" s="13" t="str">
        <f t="shared" si="7"/>
        <v/>
      </c>
      <c r="L117" s="13">
        <f t="shared" si="8"/>
        <v>0</v>
      </c>
      <c r="M117" s="13" t="str">
        <f t="shared" si="9"/>
        <v xml:space="preserve"> -  </v>
      </c>
      <c r="N117" s="13" t="str">
        <f>IFERROR(IF(AND(G117="Male",B117="Einliðaleikur"),INDEX(Einl.kk!$A$3:$F$1037,MATCH(Skráningarblað!F117,Einl.kk!$D$3:$D$1037,0),6),IF(AND(G117="Male",B117="Tvíliðaleikur"),INDEX(Tvíl.kk!$A$3:$F$1052,MATCH(Skráningarblað!F117,Tvíl.kk!$D$3:$D$1052,0),6),IF(AND(G117="Male",B117="Tvenndarleikur"),INDEX(Tvennd.kk!$A$3:$F$1020,MATCH(Skráningarblað!F117,Tvennd.kk!$D$3:$D$1020,0),6),IF(AND(G117="Female",B117="Einliðaleikur"),INDEX(Einl.kvk!$A$3:$F$1001,MATCH(Skráningarblað!F117,Einl.kvk!$D$3:$D$1001,0),6),IF(AND(G117="Female",B117="Tvíliðaleikur"),INDEX(Tvíl.kvk!$A$3:$F$1002,MATCH(Skráningarblað!F117,Tvíl.kvk!$D$3:$D$1002,0),6),IF(AND(G117="Female",B117="Tvenndarleikur"),INDEX(Tvennd.kvk!$A$3:$F$1006,MATCH(Skráningarblað!F117,Tvennd.kvk!$D$3:$D$1006,0),6),"")))))),0)</f>
        <v/>
      </c>
      <c r="O117" s="13" t="str">
        <f>IFERROR(IF(F117="","",IF(AND(NOT(B117="Einliðaleikur"),D117=""),"Partner Wanted",INDEX(Leikmannaskrá!$A$2:$D$1156,MATCH(D117,Leikmannaskrá!$A$2:$A$1160,0),2))),"")</f>
        <v/>
      </c>
      <c r="P117" s="13" t="str">
        <f>IFERROR(INDEX(Leikmannaskrá!$A$2:$D$1156,MATCH(D117,Leikmannaskrá!$A$2:$A$1160,0),4),"")</f>
        <v/>
      </c>
      <c r="Q117" s="13" t="str">
        <f>IFERROR(IF(AND(P117="Male",B117="Einliðaleikur"),INDEX(Einl.kk!$A$3:$F$1037,MATCH(Skráningarblað!O117,Einl.kk!$D$3:$D$1037,0),2),IF(AND(P117="Male",B117="Tvíliðaleikur"),INDEX(Tvíl.kk!$A$3:$F$1052,MATCH(Skráningarblað!O117,Tvíl.kk!$D$3:$D$1052,0),2),IF(AND(P117="Male",B117="Tvenndarleikur"),INDEX(Tvennd.kk!$A$3:$F$1020,MATCH(Skráningarblað!O117,Tvennd.kk!$D$3:$D$1020,0),2),IF(AND(P117="Female",B117="Einliðaleikur"),INDEX(Einl.kvk!$A$3:$F$1001,MATCH(Skráningarblað!O117,Einl.kvk!$D$3:$D$1001,0),2),IF(AND(P117="Female",B117="Tvíliðaleikur"),INDEX(Tvíl.kvk!$A$3:$F$1002,MATCH(Skráningarblað!O117,Tvíl.kvk!$D$3:$D$1002,0),2),IF(AND(P117="Female",B117="Tvenndarleikur"),INDEX(Tvennd.kvk!$A$3:$F$1006,MATCH(Skráningarblað!O117,Tvennd.kvk!$D$3:$D$1006,0),2),"")))))),"2. Deild")</f>
        <v/>
      </c>
      <c r="R117" s="13" t="str">
        <f t="shared" si="10"/>
        <v/>
      </c>
      <c r="S117" s="13" t="str">
        <f>IFERROR(IF(AND(P117="Male",B117="Einliðaleikur"),INDEX(Einl.kk!$A$3:$F$1037,MATCH(Skráningarblað!O117,Einl.kk!$D$3:$D$1037,0),6),IF(AND(P117="Male",B117="Tvíliðaleikur"),INDEX(Tvíl.kk!$A$3:$F$1052,MATCH(Skráningarblað!O117,Tvíl.kk!$D$3:$D$1052,0),6),IF(AND(P117="Male",B117="Tvenndarleikur"),INDEX(Tvennd.kk!$A$3:$F$1020,MATCH(Skráningarblað!O117,Tvennd.kk!$D$3:$D$1020,0),6),IF(AND(P117="Female",B117="Einliðaleikur"),INDEX(Einl.kvk!$A$3:$F$1001,MATCH(Skráningarblað!O117,Einl.kvk!$D$3:$D$1001,0),6),IF(AND(P117="Female",B117="Tvíliðaleikur"),INDEX(Tvíl.kvk!$A$3:$F$1002,MATCH(Skráningarblað!O117,Tvíl.kvk!$D$3:$D$1002,0),6),IF(AND(P117="Female",B117="Tvenndarleikur"),INDEX(Tvennd.kvk!$A$3:$F$1006,MATCH(Skráningarblað!O117,Tvennd.kvk!$D$3:$D$1006,0),6),"")))))),0)</f>
        <v/>
      </c>
      <c r="T117" s="13" t="str">
        <f>IFERROR(INDEX(Leikmannaskrá!$A$2:$E$597,MATCH(A117,Leikmannaskrá!$A$2:$A$597,0),5),"")</f>
        <v/>
      </c>
      <c r="U117" s="29" t="str">
        <f t="shared" si="11"/>
        <v/>
      </c>
    </row>
    <row r="118" spans="1:21" x14ac:dyDescent="0.35">
      <c r="A118" s="28"/>
      <c r="B118" s="28"/>
      <c r="C118" s="28"/>
      <c r="D118" s="28"/>
      <c r="E118" s="28"/>
      <c r="F118" s="13" t="str">
        <f>IFERROR(INDEX(Leikmannaskrá!$A$2:$D$1156,MATCH(A118,Leikmannaskrá!$A$2:$A$1160,0),2),"")</f>
        <v/>
      </c>
      <c r="G118" s="13" t="str">
        <f>IFERROR(INDEX(Leikmannaskrá!$A$2:$D$1156,MATCH(A118,Leikmannaskrá!$A$2:$A$1160,0),4),"")</f>
        <v/>
      </c>
      <c r="H118" s="13" t="str">
        <f>IFERROR(INDEX(Leikmannaskrá!$A$2:$D$1156,MATCH(A118,Leikmannaskrá!$A$2:$A$1160,0),3),"")</f>
        <v/>
      </c>
      <c r="I118" s="13" t="str">
        <f>IFERROR(IF(AND(G118="Male",B118="Einliðaleikur"),INDEX(Einl.kk!$A$3:$F$1037,MATCH(Skráningarblað!F118,Einl.kk!$D$3:$D$1037,0),2),IF(AND(G118="Male",B118="Tvíliðaleikur"),INDEX(Tvíl.kk!$A$3:$F$1052,MATCH(Skráningarblað!F118,Tvíl.kk!$D$3:$D$1052,0),2),IF(AND(G118="Male",B118="Tvenndarleikur"),INDEX(Tvennd.kk!$A$3:$F$1020,MATCH(Skráningarblað!F118,Tvennd.kk!$D$3:$D$1020,0),2),IF(AND(G118="Female",B118="Einliðaleikur"),INDEX(Einl.kvk!$A$3:$F$1001,MATCH(Skráningarblað!F118,Einl.kvk!$D$3:$D$1001,0),2),IF(AND(G118="Female",B118="Tvíliðaleikur"),INDEX(Tvíl.kvk!$A$3:$F$1002,MATCH(Skráningarblað!F118,Tvíl.kvk!$D$3:$D$1002,0),2),IF(AND(G118="Female",B118="Tvenndarleikur"),INDEX(Tvennd.kvk!$A$3:$F$1006,MATCH(Skráningarblað!F118,Tvennd.kvk!$D$3:$D$1006,0),2),"")))))),"2. Deild")</f>
        <v/>
      </c>
      <c r="J118" s="13" t="str">
        <f t="shared" si="6"/>
        <v/>
      </c>
      <c r="K118" s="13" t="str">
        <f t="shared" si="7"/>
        <v/>
      </c>
      <c r="L118" s="13">
        <f t="shared" si="8"/>
        <v>0</v>
      </c>
      <c r="M118" s="13" t="str">
        <f t="shared" si="9"/>
        <v xml:space="preserve"> -  </v>
      </c>
      <c r="N118" s="13" t="str">
        <f>IFERROR(IF(AND(G118="Male",B118="Einliðaleikur"),INDEX(Einl.kk!$A$3:$F$1037,MATCH(Skráningarblað!F118,Einl.kk!$D$3:$D$1037,0),6),IF(AND(G118="Male",B118="Tvíliðaleikur"),INDEX(Tvíl.kk!$A$3:$F$1052,MATCH(Skráningarblað!F118,Tvíl.kk!$D$3:$D$1052,0),6),IF(AND(G118="Male",B118="Tvenndarleikur"),INDEX(Tvennd.kk!$A$3:$F$1020,MATCH(Skráningarblað!F118,Tvennd.kk!$D$3:$D$1020,0),6),IF(AND(G118="Female",B118="Einliðaleikur"),INDEX(Einl.kvk!$A$3:$F$1001,MATCH(Skráningarblað!F118,Einl.kvk!$D$3:$D$1001,0),6),IF(AND(G118="Female",B118="Tvíliðaleikur"),INDEX(Tvíl.kvk!$A$3:$F$1002,MATCH(Skráningarblað!F118,Tvíl.kvk!$D$3:$D$1002,0),6),IF(AND(G118="Female",B118="Tvenndarleikur"),INDEX(Tvennd.kvk!$A$3:$F$1006,MATCH(Skráningarblað!F118,Tvennd.kvk!$D$3:$D$1006,0),6),"")))))),0)</f>
        <v/>
      </c>
      <c r="O118" s="13" t="str">
        <f>IFERROR(IF(F118="","",IF(AND(NOT(B118="Einliðaleikur"),D118=""),"Partner Wanted",INDEX(Leikmannaskrá!$A$2:$D$1156,MATCH(D118,Leikmannaskrá!$A$2:$A$1160,0),2))),"")</f>
        <v/>
      </c>
      <c r="P118" s="13" t="str">
        <f>IFERROR(INDEX(Leikmannaskrá!$A$2:$D$1156,MATCH(D118,Leikmannaskrá!$A$2:$A$1160,0),4),"")</f>
        <v/>
      </c>
      <c r="Q118" s="13" t="str">
        <f>IFERROR(IF(AND(P118="Male",B118="Einliðaleikur"),INDEX(Einl.kk!$A$3:$F$1037,MATCH(Skráningarblað!O118,Einl.kk!$D$3:$D$1037,0),2),IF(AND(P118="Male",B118="Tvíliðaleikur"),INDEX(Tvíl.kk!$A$3:$F$1052,MATCH(Skráningarblað!O118,Tvíl.kk!$D$3:$D$1052,0),2),IF(AND(P118="Male",B118="Tvenndarleikur"),INDEX(Tvennd.kk!$A$3:$F$1020,MATCH(Skráningarblað!O118,Tvennd.kk!$D$3:$D$1020,0),2),IF(AND(P118="Female",B118="Einliðaleikur"),INDEX(Einl.kvk!$A$3:$F$1001,MATCH(Skráningarblað!O118,Einl.kvk!$D$3:$D$1001,0),2),IF(AND(P118="Female",B118="Tvíliðaleikur"),INDEX(Tvíl.kvk!$A$3:$F$1002,MATCH(Skráningarblað!O118,Tvíl.kvk!$D$3:$D$1002,0),2),IF(AND(P118="Female",B118="Tvenndarleikur"),INDEX(Tvennd.kvk!$A$3:$F$1006,MATCH(Skráningarblað!O118,Tvennd.kvk!$D$3:$D$1006,0),2),"")))))),"2. Deild")</f>
        <v/>
      </c>
      <c r="R118" s="13" t="str">
        <f t="shared" si="10"/>
        <v/>
      </c>
      <c r="S118" s="13" t="str">
        <f>IFERROR(IF(AND(P118="Male",B118="Einliðaleikur"),INDEX(Einl.kk!$A$3:$F$1037,MATCH(Skráningarblað!O118,Einl.kk!$D$3:$D$1037,0),6),IF(AND(P118="Male",B118="Tvíliðaleikur"),INDEX(Tvíl.kk!$A$3:$F$1052,MATCH(Skráningarblað!O118,Tvíl.kk!$D$3:$D$1052,0),6),IF(AND(P118="Male",B118="Tvenndarleikur"),INDEX(Tvennd.kk!$A$3:$F$1020,MATCH(Skráningarblað!O118,Tvennd.kk!$D$3:$D$1020,0),6),IF(AND(P118="Female",B118="Einliðaleikur"),INDEX(Einl.kvk!$A$3:$F$1001,MATCH(Skráningarblað!O118,Einl.kvk!$D$3:$D$1001,0),6),IF(AND(P118="Female",B118="Tvíliðaleikur"),INDEX(Tvíl.kvk!$A$3:$F$1002,MATCH(Skráningarblað!O118,Tvíl.kvk!$D$3:$D$1002,0),6),IF(AND(P118="Female",B118="Tvenndarleikur"),INDEX(Tvennd.kvk!$A$3:$F$1006,MATCH(Skráningarblað!O118,Tvennd.kvk!$D$3:$D$1006,0),6),"")))))),0)</f>
        <v/>
      </c>
      <c r="T118" s="13" t="str">
        <f>IFERROR(INDEX(Leikmannaskrá!$A$2:$E$597,MATCH(A118,Leikmannaskrá!$A$2:$A$597,0),5),"")</f>
        <v/>
      </c>
      <c r="U118" s="29" t="str">
        <f t="shared" si="11"/>
        <v/>
      </c>
    </row>
    <row r="119" spans="1:21" x14ac:dyDescent="0.35">
      <c r="A119" s="28"/>
      <c r="B119" s="28"/>
      <c r="C119" s="28"/>
      <c r="D119" s="28"/>
      <c r="E119" s="28"/>
      <c r="F119" s="13" t="str">
        <f>IFERROR(INDEX(Leikmannaskrá!$A$2:$D$1156,MATCH(A119,Leikmannaskrá!$A$2:$A$1160,0),2),"")</f>
        <v/>
      </c>
      <c r="G119" s="13" t="str">
        <f>IFERROR(INDEX(Leikmannaskrá!$A$2:$D$1156,MATCH(A119,Leikmannaskrá!$A$2:$A$1160,0),4),"")</f>
        <v/>
      </c>
      <c r="H119" s="13" t="str">
        <f>IFERROR(INDEX(Leikmannaskrá!$A$2:$D$1156,MATCH(A119,Leikmannaskrá!$A$2:$A$1160,0),3),"")</f>
        <v/>
      </c>
      <c r="I119" s="13" t="str">
        <f>IFERROR(IF(AND(G119="Male",B119="Einliðaleikur"),INDEX(Einl.kk!$A$3:$F$1037,MATCH(Skráningarblað!F119,Einl.kk!$D$3:$D$1037,0),2),IF(AND(G119="Male",B119="Tvíliðaleikur"),INDEX(Tvíl.kk!$A$3:$F$1052,MATCH(Skráningarblað!F119,Tvíl.kk!$D$3:$D$1052,0),2),IF(AND(G119="Male",B119="Tvenndarleikur"),INDEX(Tvennd.kk!$A$3:$F$1020,MATCH(Skráningarblað!F119,Tvennd.kk!$D$3:$D$1020,0),2),IF(AND(G119="Female",B119="Einliðaleikur"),INDEX(Einl.kvk!$A$3:$F$1001,MATCH(Skráningarblað!F119,Einl.kvk!$D$3:$D$1001,0),2),IF(AND(G119="Female",B119="Tvíliðaleikur"),INDEX(Tvíl.kvk!$A$3:$F$1002,MATCH(Skráningarblað!F119,Tvíl.kvk!$D$3:$D$1002,0),2),IF(AND(G119="Female",B119="Tvenndarleikur"),INDEX(Tvennd.kvk!$A$3:$F$1006,MATCH(Skráningarblað!F119,Tvennd.kvk!$D$3:$D$1006,0),2),"")))))),"2. Deild")</f>
        <v/>
      </c>
      <c r="J119" s="13" t="str">
        <f t="shared" si="6"/>
        <v/>
      </c>
      <c r="K119" s="13" t="str">
        <f t="shared" si="7"/>
        <v/>
      </c>
      <c r="L119" s="13">
        <f t="shared" si="8"/>
        <v>0</v>
      </c>
      <c r="M119" s="13" t="str">
        <f t="shared" si="9"/>
        <v xml:space="preserve"> -  </v>
      </c>
      <c r="N119" s="13" t="str">
        <f>IFERROR(IF(AND(G119="Male",B119="Einliðaleikur"),INDEX(Einl.kk!$A$3:$F$1037,MATCH(Skráningarblað!F119,Einl.kk!$D$3:$D$1037,0),6),IF(AND(G119="Male",B119="Tvíliðaleikur"),INDEX(Tvíl.kk!$A$3:$F$1052,MATCH(Skráningarblað!F119,Tvíl.kk!$D$3:$D$1052,0),6),IF(AND(G119="Male",B119="Tvenndarleikur"),INDEX(Tvennd.kk!$A$3:$F$1020,MATCH(Skráningarblað!F119,Tvennd.kk!$D$3:$D$1020,0),6),IF(AND(G119="Female",B119="Einliðaleikur"),INDEX(Einl.kvk!$A$3:$F$1001,MATCH(Skráningarblað!F119,Einl.kvk!$D$3:$D$1001,0),6),IF(AND(G119="Female",B119="Tvíliðaleikur"),INDEX(Tvíl.kvk!$A$3:$F$1002,MATCH(Skráningarblað!F119,Tvíl.kvk!$D$3:$D$1002,0),6),IF(AND(G119="Female",B119="Tvenndarleikur"),INDEX(Tvennd.kvk!$A$3:$F$1006,MATCH(Skráningarblað!F119,Tvennd.kvk!$D$3:$D$1006,0),6),"")))))),0)</f>
        <v/>
      </c>
      <c r="O119" s="13" t="str">
        <f>IFERROR(IF(F119="","",IF(AND(NOT(B119="Einliðaleikur"),D119=""),"Partner Wanted",INDEX(Leikmannaskrá!$A$2:$D$1156,MATCH(D119,Leikmannaskrá!$A$2:$A$1160,0),2))),"")</f>
        <v/>
      </c>
      <c r="P119" s="13" t="str">
        <f>IFERROR(INDEX(Leikmannaskrá!$A$2:$D$1156,MATCH(D119,Leikmannaskrá!$A$2:$A$1160,0),4),"")</f>
        <v/>
      </c>
      <c r="Q119" s="13" t="str">
        <f>IFERROR(IF(AND(P119="Male",B119="Einliðaleikur"),INDEX(Einl.kk!$A$3:$F$1037,MATCH(Skráningarblað!O119,Einl.kk!$D$3:$D$1037,0),2),IF(AND(P119="Male",B119="Tvíliðaleikur"),INDEX(Tvíl.kk!$A$3:$F$1052,MATCH(Skráningarblað!O119,Tvíl.kk!$D$3:$D$1052,0),2),IF(AND(P119="Male",B119="Tvenndarleikur"),INDEX(Tvennd.kk!$A$3:$F$1020,MATCH(Skráningarblað!O119,Tvennd.kk!$D$3:$D$1020,0),2),IF(AND(P119="Female",B119="Einliðaleikur"),INDEX(Einl.kvk!$A$3:$F$1001,MATCH(Skráningarblað!O119,Einl.kvk!$D$3:$D$1001,0),2),IF(AND(P119="Female",B119="Tvíliðaleikur"),INDEX(Tvíl.kvk!$A$3:$F$1002,MATCH(Skráningarblað!O119,Tvíl.kvk!$D$3:$D$1002,0),2),IF(AND(P119="Female",B119="Tvenndarleikur"),INDEX(Tvennd.kvk!$A$3:$F$1006,MATCH(Skráningarblað!O119,Tvennd.kvk!$D$3:$D$1006,0),2),"")))))),"2. Deild")</f>
        <v/>
      </c>
      <c r="R119" s="13" t="str">
        <f t="shared" si="10"/>
        <v/>
      </c>
      <c r="S119" s="13" t="str">
        <f>IFERROR(IF(AND(P119="Male",B119="Einliðaleikur"),INDEX(Einl.kk!$A$3:$F$1037,MATCH(Skráningarblað!O119,Einl.kk!$D$3:$D$1037,0),6),IF(AND(P119="Male",B119="Tvíliðaleikur"),INDEX(Tvíl.kk!$A$3:$F$1052,MATCH(Skráningarblað!O119,Tvíl.kk!$D$3:$D$1052,0),6),IF(AND(P119="Male",B119="Tvenndarleikur"),INDEX(Tvennd.kk!$A$3:$F$1020,MATCH(Skráningarblað!O119,Tvennd.kk!$D$3:$D$1020,0),6),IF(AND(P119="Female",B119="Einliðaleikur"),INDEX(Einl.kvk!$A$3:$F$1001,MATCH(Skráningarblað!O119,Einl.kvk!$D$3:$D$1001,0),6),IF(AND(P119="Female",B119="Tvíliðaleikur"),INDEX(Tvíl.kvk!$A$3:$F$1002,MATCH(Skráningarblað!O119,Tvíl.kvk!$D$3:$D$1002,0),6),IF(AND(P119="Female",B119="Tvenndarleikur"),INDEX(Tvennd.kvk!$A$3:$F$1006,MATCH(Skráningarblað!O119,Tvennd.kvk!$D$3:$D$1006,0),6),"")))))),0)</f>
        <v/>
      </c>
      <c r="T119" s="13" t="str">
        <f>IFERROR(INDEX(Leikmannaskrá!$A$2:$E$597,MATCH(A119,Leikmannaskrá!$A$2:$A$597,0),5),"")</f>
        <v/>
      </c>
      <c r="U119" s="29" t="str">
        <f t="shared" si="11"/>
        <v/>
      </c>
    </row>
    <row r="120" spans="1:21" x14ac:dyDescent="0.35">
      <c r="A120" s="28"/>
      <c r="B120" s="28"/>
      <c r="C120" s="28"/>
      <c r="D120" s="28"/>
      <c r="E120" s="28"/>
      <c r="F120" s="13" t="str">
        <f>IFERROR(INDEX(Leikmannaskrá!$A$2:$D$1156,MATCH(A120,Leikmannaskrá!$A$2:$A$1160,0),2),"")</f>
        <v/>
      </c>
      <c r="G120" s="13" t="str">
        <f>IFERROR(INDEX(Leikmannaskrá!$A$2:$D$1156,MATCH(A120,Leikmannaskrá!$A$2:$A$1160,0),4),"")</f>
        <v/>
      </c>
      <c r="H120" s="13" t="str">
        <f>IFERROR(INDEX(Leikmannaskrá!$A$2:$D$1156,MATCH(A120,Leikmannaskrá!$A$2:$A$1160,0),3),"")</f>
        <v/>
      </c>
      <c r="I120" s="13" t="str">
        <f>IFERROR(IF(AND(G120="Male",B120="Einliðaleikur"),INDEX(Einl.kk!$A$3:$F$1037,MATCH(Skráningarblað!F120,Einl.kk!$D$3:$D$1037,0),2),IF(AND(G120="Male",B120="Tvíliðaleikur"),INDEX(Tvíl.kk!$A$3:$F$1052,MATCH(Skráningarblað!F120,Tvíl.kk!$D$3:$D$1052,0),2),IF(AND(G120="Male",B120="Tvenndarleikur"),INDEX(Tvennd.kk!$A$3:$F$1020,MATCH(Skráningarblað!F120,Tvennd.kk!$D$3:$D$1020,0),2),IF(AND(G120="Female",B120="Einliðaleikur"),INDEX(Einl.kvk!$A$3:$F$1001,MATCH(Skráningarblað!F120,Einl.kvk!$D$3:$D$1001,0),2),IF(AND(G120="Female",B120="Tvíliðaleikur"),INDEX(Tvíl.kvk!$A$3:$F$1002,MATCH(Skráningarblað!F120,Tvíl.kvk!$D$3:$D$1002,0),2),IF(AND(G120="Female",B120="Tvenndarleikur"),INDEX(Tvennd.kvk!$A$3:$F$1006,MATCH(Skráningarblað!F120,Tvennd.kvk!$D$3:$D$1006,0),2),"")))))),"2. Deild")</f>
        <v/>
      </c>
      <c r="J120" s="13" t="str">
        <f t="shared" si="6"/>
        <v/>
      </c>
      <c r="K120" s="13" t="str">
        <f t="shared" si="7"/>
        <v/>
      </c>
      <c r="L120" s="13">
        <f t="shared" si="8"/>
        <v>0</v>
      </c>
      <c r="M120" s="13" t="str">
        <f t="shared" si="9"/>
        <v xml:space="preserve"> -  </v>
      </c>
      <c r="N120" s="13" t="str">
        <f>IFERROR(IF(AND(G120="Male",B120="Einliðaleikur"),INDEX(Einl.kk!$A$3:$F$1037,MATCH(Skráningarblað!F120,Einl.kk!$D$3:$D$1037,0),6),IF(AND(G120="Male",B120="Tvíliðaleikur"),INDEX(Tvíl.kk!$A$3:$F$1052,MATCH(Skráningarblað!F120,Tvíl.kk!$D$3:$D$1052,0),6),IF(AND(G120="Male",B120="Tvenndarleikur"),INDEX(Tvennd.kk!$A$3:$F$1020,MATCH(Skráningarblað!F120,Tvennd.kk!$D$3:$D$1020,0),6),IF(AND(G120="Female",B120="Einliðaleikur"),INDEX(Einl.kvk!$A$3:$F$1001,MATCH(Skráningarblað!F120,Einl.kvk!$D$3:$D$1001,0),6),IF(AND(G120="Female",B120="Tvíliðaleikur"),INDEX(Tvíl.kvk!$A$3:$F$1002,MATCH(Skráningarblað!F120,Tvíl.kvk!$D$3:$D$1002,0),6),IF(AND(G120="Female",B120="Tvenndarleikur"),INDEX(Tvennd.kvk!$A$3:$F$1006,MATCH(Skráningarblað!F120,Tvennd.kvk!$D$3:$D$1006,0),6),"")))))),0)</f>
        <v/>
      </c>
      <c r="O120" s="13" t="str">
        <f>IFERROR(IF(F120="","",IF(AND(NOT(B120="Einliðaleikur"),D120=""),"Partner Wanted",INDEX(Leikmannaskrá!$A$2:$D$1156,MATCH(D120,Leikmannaskrá!$A$2:$A$1160,0),2))),"")</f>
        <v/>
      </c>
      <c r="P120" s="13" t="str">
        <f>IFERROR(INDEX(Leikmannaskrá!$A$2:$D$1156,MATCH(D120,Leikmannaskrá!$A$2:$A$1160,0),4),"")</f>
        <v/>
      </c>
      <c r="Q120" s="13" t="str">
        <f>IFERROR(IF(AND(P120="Male",B120="Einliðaleikur"),INDEX(Einl.kk!$A$3:$F$1037,MATCH(Skráningarblað!O120,Einl.kk!$D$3:$D$1037,0),2),IF(AND(P120="Male",B120="Tvíliðaleikur"),INDEX(Tvíl.kk!$A$3:$F$1052,MATCH(Skráningarblað!O120,Tvíl.kk!$D$3:$D$1052,0),2),IF(AND(P120="Male",B120="Tvenndarleikur"),INDEX(Tvennd.kk!$A$3:$F$1020,MATCH(Skráningarblað!O120,Tvennd.kk!$D$3:$D$1020,0),2),IF(AND(P120="Female",B120="Einliðaleikur"),INDEX(Einl.kvk!$A$3:$F$1001,MATCH(Skráningarblað!O120,Einl.kvk!$D$3:$D$1001,0),2),IF(AND(P120="Female",B120="Tvíliðaleikur"),INDEX(Tvíl.kvk!$A$3:$F$1002,MATCH(Skráningarblað!O120,Tvíl.kvk!$D$3:$D$1002,0),2),IF(AND(P120="Female",B120="Tvenndarleikur"),INDEX(Tvennd.kvk!$A$3:$F$1006,MATCH(Skráningarblað!O120,Tvennd.kvk!$D$3:$D$1006,0),2),"")))))),"2. Deild")</f>
        <v/>
      </c>
      <c r="R120" s="13" t="str">
        <f t="shared" si="10"/>
        <v/>
      </c>
      <c r="S120" s="13" t="str">
        <f>IFERROR(IF(AND(P120="Male",B120="Einliðaleikur"),INDEX(Einl.kk!$A$3:$F$1037,MATCH(Skráningarblað!O120,Einl.kk!$D$3:$D$1037,0),6),IF(AND(P120="Male",B120="Tvíliðaleikur"),INDEX(Tvíl.kk!$A$3:$F$1052,MATCH(Skráningarblað!O120,Tvíl.kk!$D$3:$D$1052,0),6),IF(AND(P120="Male",B120="Tvenndarleikur"),INDEX(Tvennd.kk!$A$3:$F$1020,MATCH(Skráningarblað!O120,Tvennd.kk!$D$3:$D$1020,0),6),IF(AND(P120="Female",B120="Einliðaleikur"),INDEX(Einl.kvk!$A$3:$F$1001,MATCH(Skráningarblað!O120,Einl.kvk!$D$3:$D$1001,0),6),IF(AND(P120="Female",B120="Tvíliðaleikur"),INDEX(Tvíl.kvk!$A$3:$F$1002,MATCH(Skráningarblað!O120,Tvíl.kvk!$D$3:$D$1002,0),6),IF(AND(P120="Female",B120="Tvenndarleikur"),INDEX(Tvennd.kvk!$A$3:$F$1006,MATCH(Skráningarblað!O120,Tvennd.kvk!$D$3:$D$1006,0),6),"")))))),0)</f>
        <v/>
      </c>
      <c r="T120" s="13" t="str">
        <f>IFERROR(INDEX(Leikmannaskrá!$A$2:$E$597,MATCH(A120,Leikmannaskrá!$A$2:$A$597,0),5),"")</f>
        <v/>
      </c>
      <c r="U120" s="29" t="str">
        <f t="shared" si="11"/>
        <v/>
      </c>
    </row>
    <row r="121" spans="1:21" x14ac:dyDescent="0.35">
      <c r="A121" s="28"/>
      <c r="B121" s="28"/>
      <c r="C121" s="28"/>
      <c r="D121" s="28"/>
      <c r="E121" s="28"/>
      <c r="F121" s="13" t="str">
        <f>IFERROR(INDEX(Leikmannaskrá!$A$2:$D$1156,MATCH(A121,Leikmannaskrá!$A$2:$A$1160,0),2),"")</f>
        <v/>
      </c>
      <c r="G121" s="13" t="str">
        <f>IFERROR(INDEX(Leikmannaskrá!$A$2:$D$1156,MATCH(A121,Leikmannaskrá!$A$2:$A$1160,0),4),"")</f>
        <v/>
      </c>
      <c r="H121" s="13" t="str">
        <f>IFERROR(INDEX(Leikmannaskrá!$A$2:$D$1156,MATCH(A121,Leikmannaskrá!$A$2:$A$1160,0),3),"")</f>
        <v/>
      </c>
      <c r="I121" s="13" t="str">
        <f>IFERROR(IF(AND(G121="Male",B121="Einliðaleikur"),INDEX(Einl.kk!$A$3:$F$1037,MATCH(Skráningarblað!F121,Einl.kk!$D$3:$D$1037,0),2),IF(AND(G121="Male",B121="Tvíliðaleikur"),INDEX(Tvíl.kk!$A$3:$F$1052,MATCH(Skráningarblað!F121,Tvíl.kk!$D$3:$D$1052,0),2),IF(AND(G121="Male",B121="Tvenndarleikur"),INDEX(Tvennd.kk!$A$3:$F$1020,MATCH(Skráningarblað!F121,Tvennd.kk!$D$3:$D$1020,0),2),IF(AND(G121="Female",B121="Einliðaleikur"),INDEX(Einl.kvk!$A$3:$F$1001,MATCH(Skráningarblað!F121,Einl.kvk!$D$3:$D$1001,0),2),IF(AND(G121="Female",B121="Tvíliðaleikur"),INDEX(Tvíl.kvk!$A$3:$F$1002,MATCH(Skráningarblað!F121,Tvíl.kvk!$D$3:$D$1002,0),2),IF(AND(G121="Female",B121="Tvenndarleikur"),INDEX(Tvennd.kvk!$A$3:$F$1006,MATCH(Skráningarblað!F121,Tvennd.kvk!$D$3:$D$1006,0),2),"")))))),"2. Deild")</f>
        <v/>
      </c>
      <c r="J121" s="13" t="str">
        <f t="shared" si="6"/>
        <v/>
      </c>
      <c r="K121" s="13" t="str">
        <f t="shared" si="7"/>
        <v/>
      </c>
      <c r="L121" s="13">
        <f t="shared" si="8"/>
        <v>0</v>
      </c>
      <c r="M121" s="13" t="str">
        <f t="shared" si="9"/>
        <v xml:space="preserve"> -  </v>
      </c>
      <c r="N121" s="13" t="str">
        <f>IFERROR(IF(AND(G121="Male",B121="Einliðaleikur"),INDEX(Einl.kk!$A$3:$F$1037,MATCH(Skráningarblað!F121,Einl.kk!$D$3:$D$1037,0),6),IF(AND(G121="Male",B121="Tvíliðaleikur"),INDEX(Tvíl.kk!$A$3:$F$1052,MATCH(Skráningarblað!F121,Tvíl.kk!$D$3:$D$1052,0),6),IF(AND(G121="Male",B121="Tvenndarleikur"),INDEX(Tvennd.kk!$A$3:$F$1020,MATCH(Skráningarblað!F121,Tvennd.kk!$D$3:$D$1020,0),6),IF(AND(G121="Female",B121="Einliðaleikur"),INDEX(Einl.kvk!$A$3:$F$1001,MATCH(Skráningarblað!F121,Einl.kvk!$D$3:$D$1001,0),6),IF(AND(G121="Female",B121="Tvíliðaleikur"),INDEX(Tvíl.kvk!$A$3:$F$1002,MATCH(Skráningarblað!F121,Tvíl.kvk!$D$3:$D$1002,0),6),IF(AND(G121="Female",B121="Tvenndarleikur"),INDEX(Tvennd.kvk!$A$3:$F$1006,MATCH(Skráningarblað!F121,Tvennd.kvk!$D$3:$D$1006,0),6),"")))))),0)</f>
        <v/>
      </c>
      <c r="O121" s="13" t="str">
        <f>IFERROR(IF(F121="","",IF(AND(NOT(B121="Einliðaleikur"),D121=""),"Partner Wanted",INDEX(Leikmannaskrá!$A$2:$D$1156,MATCH(D121,Leikmannaskrá!$A$2:$A$1160,0),2))),"")</f>
        <v/>
      </c>
      <c r="P121" s="13" t="str">
        <f>IFERROR(INDEX(Leikmannaskrá!$A$2:$D$1156,MATCH(D121,Leikmannaskrá!$A$2:$A$1160,0),4),"")</f>
        <v/>
      </c>
      <c r="Q121" s="13" t="str">
        <f>IFERROR(IF(AND(P121="Male",B121="Einliðaleikur"),INDEX(Einl.kk!$A$3:$F$1037,MATCH(Skráningarblað!O121,Einl.kk!$D$3:$D$1037,0),2),IF(AND(P121="Male",B121="Tvíliðaleikur"),INDEX(Tvíl.kk!$A$3:$F$1052,MATCH(Skráningarblað!O121,Tvíl.kk!$D$3:$D$1052,0),2),IF(AND(P121="Male",B121="Tvenndarleikur"),INDEX(Tvennd.kk!$A$3:$F$1020,MATCH(Skráningarblað!O121,Tvennd.kk!$D$3:$D$1020,0),2),IF(AND(P121="Female",B121="Einliðaleikur"),INDEX(Einl.kvk!$A$3:$F$1001,MATCH(Skráningarblað!O121,Einl.kvk!$D$3:$D$1001,0),2),IF(AND(P121="Female",B121="Tvíliðaleikur"),INDEX(Tvíl.kvk!$A$3:$F$1002,MATCH(Skráningarblað!O121,Tvíl.kvk!$D$3:$D$1002,0),2),IF(AND(P121="Female",B121="Tvenndarleikur"),INDEX(Tvennd.kvk!$A$3:$F$1006,MATCH(Skráningarblað!O121,Tvennd.kvk!$D$3:$D$1006,0),2),"")))))),"2. Deild")</f>
        <v/>
      </c>
      <c r="R121" s="13" t="str">
        <f t="shared" si="10"/>
        <v/>
      </c>
      <c r="S121" s="13" t="str">
        <f>IFERROR(IF(AND(P121="Male",B121="Einliðaleikur"),INDEX(Einl.kk!$A$3:$F$1037,MATCH(Skráningarblað!O121,Einl.kk!$D$3:$D$1037,0),6),IF(AND(P121="Male",B121="Tvíliðaleikur"),INDEX(Tvíl.kk!$A$3:$F$1052,MATCH(Skráningarblað!O121,Tvíl.kk!$D$3:$D$1052,0),6),IF(AND(P121="Male",B121="Tvenndarleikur"),INDEX(Tvennd.kk!$A$3:$F$1020,MATCH(Skráningarblað!O121,Tvennd.kk!$D$3:$D$1020,0),6),IF(AND(P121="Female",B121="Einliðaleikur"),INDEX(Einl.kvk!$A$3:$F$1001,MATCH(Skráningarblað!O121,Einl.kvk!$D$3:$D$1001,0),6),IF(AND(P121="Female",B121="Tvíliðaleikur"),INDEX(Tvíl.kvk!$A$3:$F$1002,MATCH(Skráningarblað!O121,Tvíl.kvk!$D$3:$D$1002,0),6),IF(AND(P121="Female",B121="Tvenndarleikur"),INDEX(Tvennd.kvk!$A$3:$F$1006,MATCH(Skráningarblað!O121,Tvennd.kvk!$D$3:$D$1006,0),6),"")))))),0)</f>
        <v/>
      </c>
      <c r="T121" s="13" t="str">
        <f>IFERROR(INDEX(Leikmannaskrá!$A$2:$E$597,MATCH(A121,Leikmannaskrá!$A$2:$A$597,0),5),"")</f>
        <v/>
      </c>
      <c r="U121" s="29" t="str">
        <f t="shared" si="11"/>
        <v/>
      </c>
    </row>
    <row r="122" spans="1:21" x14ac:dyDescent="0.35">
      <c r="A122" s="28"/>
      <c r="B122" s="28"/>
      <c r="C122" s="28"/>
      <c r="D122" s="28"/>
      <c r="E122" s="28"/>
      <c r="F122" s="13" t="str">
        <f>IFERROR(INDEX(Leikmannaskrá!$A$2:$D$1156,MATCH(A122,Leikmannaskrá!$A$2:$A$1160,0),2),"")</f>
        <v/>
      </c>
      <c r="G122" s="13" t="str">
        <f>IFERROR(INDEX(Leikmannaskrá!$A$2:$D$1156,MATCH(A122,Leikmannaskrá!$A$2:$A$1160,0),4),"")</f>
        <v/>
      </c>
      <c r="H122" s="13" t="str">
        <f>IFERROR(INDEX(Leikmannaskrá!$A$2:$D$1156,MATCH(A122,Leikmannaskrá!$A$2:$A$1160,0),3),"")</f>
        <v/>
      </c>
      <c r="I122" s="13" t="str">
        <f>IFERROR(IF(AND(G122="Male",B122="Einliðaleikur"),INDEX(Einl.kk!$A$3:$F$1037,MATCH(Skráningarblað!F122,Einl.kk!$D$3:$D$1037,0),2),IF(AND(G122="Male",B122="Tvíliðaleikur"),INDEX(Tvíl.kk!$A$3:$F$1052,MATCH(Skráningarblað!F122,Tvíl.kk!$D$3:$D$1052,0),2),IF(AND(G122="Male",B122="Tvenndarleikur"),INDEX(Tvennd.kk!$A$3:$F$1020,MATCH(Skráningarblað!F122,Tvennd.kk!$D$3:$D$1020,0),2),IF(AND(G122="Female",B122="Einliðaleikur"),INDEX(Einl.kvk!$A$3:$F$1001,MATCH(Skráningarblað!F122,Einl.kvk!$D$3:$D$1001,0),2),IF(AND(G122="Female",B122="Tvíliðaleikur"),INDEX(Tvíl.kvk!$A$3:$F$1002,MATCH(Skráningarblað!F122,Tvíl.kvk!$D$3:$D$1002,0),2),IF(AND(G122="Female",B122="Tvenndarleikur"),INDEX(Tvennd.kvk!$A$3:$F$1006,MATCH(Skráningarblað!F122,Tvennd.kvk!$D$3:$D$1006,0),2),"")))))),"2. Deild")</f>
        <v/>
      </c>
      <c r="J122" s="13" t="str">
        <f t="shared" si="6"/>
        <v/>
      </c>
      <c r="K122" s="13" t="str">
        <f t="shared" si="7"/>
        <v/>
      </c>
      <c r="L122" s="13">
        <f t="shared" si="8"/>
        <v>0</v>
      </c>
      <c r="M122" s="13" t="str">
        <f t="shared" si="9"/>
        <v xml:space="preserve"> -  </v>
      </c>
      <c r="N122" s="13" t="str">
        <f>IFERROR(IF(AND(G122="Male",B122="Einliðaleikur"),INDEX(Einl.kk!$A$3:$F$1037,MATCH(Skráningarblað!F122,Einl.kk!$D$3:$D$1037,0),6),IF(AND(G122="Male",B122="Tvíliðaleikur"),INDEX(Tvíl.kk!$A$3:$F$1052,MATCH(Skráningarblað!F122,Tvíl.kk!$D$3:$D$1052,0),6),IF(AND(G122="Male",B122="Tvenndarleikur"),INDEX(Tvennd.kk!$A$3:$F$1020,MATCH(Skráningarblað!F122,Tvennd.kk!$D$3:$D$1020,0),6),IF(AND(G122="Female",B122="Einliðaleikur"),INDEX(Einl.kvk!$A$3:$F$1001,MATCH(Skráningarblað!F122,Einl.kvk!$D$3:$D$1001,0),6),IF(AND(G122="Female",B122="Tvíliðaleikur"),INDEX(Tvíl.kvk!$A$3:$F$1002,MATCH(Skráningarblað!F122,Tvíl.kvk!$D$3:$D$1002,0),6),IF(AND(G122="Female",B122="Tvenndarleikur"),INDEX(Tvennd.kvk!$A$3:$F$1006,MATCH(Skráningarblað!F122,Tvennd.kvk!$D$3:$D$1006,0),6),"")))))),0)</f>
        <v/>
      </c>
      <c r="O122" s="13" t="str">
        <f>IFERROR(IF(F122="","",IF(AND(NOT(B122="Einliðaleikur"),D122=""),"Partner Wanted",INDEX(Leikmannaskrá!$A$2:$D$1156,MATCH(D122,Leikmannaskrá!$A$2:$A$1160,0),2))),"")</f>
        <v/>
      </c>
      <c r="P122" s="13" t="str">
        <f>IFERROR(INDEX(Leikmannaskrá!$A$2:$D$1156,MATCH(D122,Leikmannaskrá!$A$2:$A$1160,0),4),"")</f>
        <v/>
      </c>
      <c r="Q122" s="13" t="str">
        <f>IFERROR(IF(AND(P122="Male",B122="Einliðaleikur"),INDEX(Einl.kk!$A$3:$F$1037,MATCH(Skráningarblað!O122,Einl.kk!$D$3:$D$1037,0),2),IF(AND(P122="Male",B122="Tvíliðaleikur"),INDEX(Tvíl.kk!$A$3:$F$1052,MATCH(Skráningarblað!O122,Tvíl.kk!$D$3:$D$1052,0),2),IF(AND(P122="Male",B122="Tvenndarleikur"),INDEX(Tvennd.kk!$A$3:$F$1020,MATCH(Skráningarblað!O122,Tvennd.kk!$D$3:$D$1020,0),2),IF(AND(P122="Female",B122="Einliðaleikur"),INDEX(Einl.kvk!$A$3:$F$1001,MATCH(Skráningarblað!O122,Einl.kvk!$D$3:$D$1001,0),2),IF(AND(P122="Female",B122="Tvíliðaleikur"),INDEX(Tvíl.kvk!$A$3:$F$1002,MATCH(Skráningarblað!O122,Tvíl.kvk!$D$3:$D$1002,0),2),IF(AND(P122="Female",B122="Tvenndarleikur"),INDEX(Tvennd.kvk!$A$3:$F$1006,MATCH(Skráningarblað!O122,Tvennd.kvk!$D$3:$D$1006,0),2),"")))))),"2. Deild")</f>
        <v/>
      </c>
      <c r="R122" s="13" t="str">
        <f t="shared" si="10"/>
        <v/>
      </c>
      <c r="S122" s="13" t="str">
        <f>IFERROR(IF(AND(P122="Male",B122="Einliðaleikur"),INDEX(Einl.kk!$A$3:$F$1037,MATCH(Skráningarblað!O122,Einl.kk!$D$3:$D$1037,0),6),IF(AND(P122="Male",B122="Tvíliðaleikur"),INDEX(Tvíl.kk!$A$3:$F$1052,MATCH(Skráningarblað!O122,Tvíl.kk!$D$3:$D$1052,0),6),IF(AND(P122="Male",B122="Tvenndarleikur"),INDEX(Tvennd.kk!$A$3:$F$1020,MATCH(Skráningarblað!O122,Tvennd.kk!$D$3:$D$1020,0),6),IF(AND(P122="Female",B122="Einliðaleikur"),INDEX(Einl.kvk!$A$3:$F$1001,MATCH(Skráningarblað!O122,Einl.kvk!$D$3:$D$1001,0),6),IF(AND(P122="Female",B122="Tvíliðaleikur"),INDEX(Tvíl.kvk!$A$3:$F$1002,MATCH(Skráningarblað!O122,Tvíl.kvk!$D$3:$D$1002,0),6),IF(AND(P122="Female",B122="Tvenndarleikur"),INDEX(Tvennd.kvk!$A$3:$F$1006,MATCH(Skráningarblað!O122,Tvennd.kvk!$D$3:$D$1006,0),6),"")))))),0)</f>
        <v/>
      </c>
      <c r="T122" s="13" t="str">
        <f>IFERROR(INDEX(Leikmannaskrá!$A$2:$E$597,MATCH(A122,Leikmannaskrá!$A$2:$A$597,0),5),"")</f>
        <v/>
      </c>
      <c r="U122" s="29" t="str">
        <f t="shared" si="11"/>
        <v/>
      </c>
    </row>
    <row r="123" spans="1:21" x14ac:dyDescent="0.35">
      <c r="A123" s="28"/>
      <c r="B123" s="28"/>
      <c r="C123" s="28"/>
      <c r="D123" s="28"/>
      <c r="E123" s="28"/>
      <c r="F123" s="13" t="str">
        <f>IFERROR(INDEX(Leikmannaskrá!$A$2:$D$1156,MATCH(A123,Leikmannaskrá!$A$2:$A$1160,0),2),"")</f>
        <v/>
      </c>
      <c r="G123" s="13" t="str">
        <f>IFERROR(INDEX(Leikmannaskrá!$A$2:$D$1156,MATCH(A123,Leikmannaskrá!$A$2:$A$1160,0),4),"")</f>
        <v/>
      </c>
      <c r="H123" s="13" t="str">
        <f>IFERROR(INDEX(Leikmannaskrá!$A$2:$D$1156,MATCH(A123,Leikmannaskrá!$A$2:$A$1160,0),3),"")</f>
        <v/>
      </c>
      <c r="I123" s="13" t="str">
        <f>IFERROR(IF(AND(G123="Male",B123="Einliðaleikur"),INDEX(Einl.kk!$A$3:$F$1037,MATCH(Skráningarblað!F123,Einl.kk!$D$3:$D$1037,0),2),IF(AND(G123="Male",B123="Tvíliðaleikur"),INDEX(Tvíl.kk!$A$3:$F$1052,MATCH(Skráningarblað!F123,Tvíl.kk!$D$3:$D$1052,0),2),IF(AND(G123="Male",B123="Tvenndarleikur"),INDEX(Tvennd.kk!$A$3:$F$1020,MATCH(Skráningarblað!F123,Tvennd.kk!$D$3:$D$1020,0),2),IF(AND(G123="Female",B123="Einliðaleikur"),INDEX(Einl.kvk!$A$3:$F$1001,MATCH(Skráningarblað!F123,Einl.kvk!$D$3:$D$1001,0),2),IF(AND(G123="Female",B123="Tvíliðaleikur"),INDEX(Tvíl.kvk!$A$3:$F$1002,MATCH(Skráningarblað!F123,Tvíl.kvk!$D$3:$D$1002,0),2),IF(AND(G123="Female",B123="Tvenndarleikur"),INDEX(Tvennd.kvk!$A$3:$F$1006,MATCH(Skráningarblað!F123,Tvennd.kvk!$D$3:$D$1006,0),2),"")))))),"2. Deild")</f>
        <v/>
      </c>
      <c r="J123" s="13" t="str">
        <f t="shared" si="6"/>
        <v/>
      </c>
      <c r="K123" s="13" t="str">
        <f t="shared" si="7"/>
        <v/>
      </c>
      <c r="L123" s="13">
        <f t="shared" si="8"/>
        <v>0</v>
      </c>
      <c r="M123" s="13" t="str">
        <f t="shared" si="9"/>
        <v xml:space="preserve"> -  </v>
      </c>
      <c r="N123" s="13" t="str">
        <f>IFERROR(IF(AND(G123="Male",B123="Einliðaleikur"),INDEX(Einl.kk!$A$3:$F$1037,MATCH(Skráningarblað!F123,Einl.kk!$D$3:$D$1037,0),6),IF(AND(G123="Male",B123="Tvíliðaleikur"),INDEX(Tvíl.kk!$A$3:$F$1052,MATCH(Skráningarblað!F123,Tvíl.kk!$D$3:$D$1052,0),6),IF(AND(G123="Male",B123="Tvenndarleikur"),INDEX(Tvennd.kk!$A$3:$F$1020,MATCH(Skráningarblað!F123,Tvennd.kk!$D$3:$D$1020,0),6),IF(AND(G123="Female",B123="Einliðaleikur"),INDEX(Einl.kvk!$A$3:$F$1001,MATCH(Skráningarblað!F123,Einl.kvk!$D$3:$D$1001,0),6),IF(AND(G123="Female",B123="Tvíliðaleikur"),INDEX(Tvíl.kvk!$A$3:$F$1002,MATCH(Skráningarblað!F123,Tvíl.kvk!$D$3:$D$1002,0),6),IF(AND(G123="Female",B123="Tvenndarleikur"),INDEX(Tvennd.kvk!$A$3:$F$1006,MATCH(Skráningarblað!F123,Tvennd.kvk!$D$3:$D$1006,0),6),"")))))),0)</f>
        <v/>
      </c>
      <c r="O123" s="13" t="str">
        <f>IFERROR(IF(F123="","",IF(AND(NOT(B123="Einliðaleikur"),D123=""),"Partner Wanted",INDEX(Leikmannaskrá!$A$2:$D$1156,MATCH(D123,Leikmannaskrá!$A$2:$A$1160,0),2))),"")</f>
        <v/>
      </c>
      <c r="P123" s="13" t="str">
        <f>IFERROR(INDEX(Leikmannaskrá!$A$2:$D$1156,MATCH(D123,Leikmannaskrá!$A$2:$A$1160,0),4),"")</f>
        <v/>
      </c>
      <c r="Q123" s="13" t="str">
        <f>IFERROR(IF(AND(P123="Male",B123="Einliðaleikur"),INDEX(Einl.kk!$A$3:$F$1037,MATCH(Skráningarblað!O123,Einl.kk!$D$3:$D$1037,0),2),IF(AND(P123="Male",B123="Tvíliðaleikur"),INDEX(Tvíl.kk!$A$3:$F$1052,MATCH(Skráningarblað!O123,Tvíl.kk!$D$3:$D$1052,0),2),IF(AND(P123="Male",B123="Tvenndarleikur"),INDEX(Tvennd.kk!$A$3:$F$1020,MATCH(Skráningarblað!O123,Tvennd.kk!$D$3:$D$1020,0),2),IF(AND(P123="Female",B123="Einliðaleikur"),INDEX(Einl.kvk!$A$3:$F$1001,MATCH(Skráningarblað!O123,Einl.kvk!$D$3:$D$1001,0),2),IF(AND(P123="Female",B123="Tvíliðaleikur"),INDEX(Tvíl.kvk!$A$3:$F$1002,MATCH(Skráningarblað!O123,Tvíl.kvk!$D$3:$D$1002,0),2),IF(AND(P123="Female",B123="Tvenndarleikur"),INDEX(Tvennd.kvk!$A$3:$F$1006,MATCH(Skráningarblað!O123,Tvennd.kvk!$D$3:$D$1006,0),2),"")))))),"2. Deild")</f>
        <v/>
      </c>
      <c r="R123" s="13" t="str">
        <f t="shared" si="10"/>
        <v/>
      </c>
      <c r="S123" s="13" t="str">
        <f>IFERROR(IF(AND(P123="Male",B123="Einliðaleikur"),INDEX(Einl.kk!$A$3:$F$1037,MATCH(Skráningarblað!O123,Einl.kk!$D$3:$D$1037,0),6),IF(AND(P123="Male",B123="Tvíliðaleikur"),INDEX(Tvíl.kk!$A$3:$F$1052,MATCH(Skráningarblað!O123,Tvíl.kk!$D$3:$D$1052,0),6),IF(AND(P123="Male",B123="Tvenndarleikur"),INDEX(Tvennd.kk!$A$3:$F$1020,MATCH(Skráningarblað!O123,Tvennd.kk!$D$3:$D$1020,0),6),IF(AND(P123="Female",B123="Einliðaleikur"),INDEX(Einl.kvk!$A$3:$F$1001,MATCH(Skráningarblað!O123,Einl.kvk!$D$3:$D$1001,0),6),IF(AND(P123="Female",B123="Tvíliðaleikur"),INDEX(Tvíl.kvk!$A$3:$F$1002,MATCH(Skráningarblað!O123,Tvíl.kvk!$D$3:$D$1002,0),6),IF(AND(P123="Female",B123="Tvenndarleikur"),INDEX(Tvennd.kvk!$A$3:$F$1006,MATCH(Skráningarblað!O123,Tvennd.kvk!$D$3:$D$1006,0),6),"")))))),0)</f>
        <v/>
      </c>
      <c r="T123" s="13" t="str">
        <f>IFERROR(INDEX(Leikmannaskrá!$A$2:$E$597,MATCH(A123,Leikmannaskrá!$A$2:$A$597,0),5),"")</f>
        <v/>
      </c>
      <c r="U123" s="29" t="str">
        <f t="shared" si="11"/>
        <v/>
      </c>
    </row>
    <row r="124" spans="1:21" x14ac:dyDescent="0.35">
      <c r="A124" s="28"/>
      <c r="B124" s="28"/>
      <c r="C124" s="28"/>
      <c r="D124" s="28"/>
      <c r="E124" s="28"/>
      <c r="F124" s="13" t="str">
        <f>IFERROR(INDEX(Leikmannaskrá!$A$2:$D$1156,MATCH(A124,Leikmannaskrá!$A$2:$A$1160,0),2),"")</f>
        <v/>
      </c>
      <c r="G124" s="13" t="str">
        <f>IFERROR(INDEX(Leikmannaskrá!$A$2:$D$1156,MATCH(A124,Leikmannaskrá!$A$2:$A$1160,0),4),"")</f>
        <v/>
      </c>
      <c r="H124" s="13" t="str">
        <f>IFERROR(INDEX(Leikmannaskrá!$A$2:$D$1156,MATCH(A124,Leikmannaskrá!$A$2:$A$1160,0),3),"")</f>
        <v/>
      </c>
      <c r="I124" s="13" t="str">
        <f>IFERROR(IF(AND(G124="Male",B124="Einliðaleikur"),INDEX(Einl.kk!$A$3:$F$1037,MATCH(Skráningarblað!F124,Einl.kk!$D$3:$D$1037,0),2),IF(AND(G124="Male",B124="Tvíliðaleikur"),INDEX(Tvíl.kk!$A$3:$F$1052,MATCH(Skráningarblað!F124,Tvíl.kk!$D$3:$D$1052,0),2),IF(AND(G124="Male",B124="Tvenndarleikur"),INDEX(Tvennd.kk!$A$3:$F$1020,MATCH(Skráningarblað!F124,Tvennd.kk!$D$3:$D$1020,0),2),IF(AND(G124="Female",B124="Einliðaleikur"),INDEX(Einl.kvk!$A$3:$F$1001,MATCH(Skráningarblað!F124,Einl.kvk!$D$3:$D$1001,0),2),IF(AND(G124="Female",B124="Tvíliðaleikur"),INDEX(Tvíl.kvk!$A$3:$F$1002,MATCH(Skráningarblað!F124,Tvíl.kvk!$D$3:$D$1002,0),2),IF(AND(G124="Female",B124="Tvenndarleikur"),INDEX(Tvennd.kvk!$A$3:$F$1006,MATCH(Skráningarblað!F124,Tvennd.kvk!$D$3:$D$1006,0),2),"")))))),"2. Deild")</f>
        <v/>
      </c>
      <c r="J124" s="13" t="str">
        <f t="shared" si="6"/>
        <v/>
      </c>
      <c r="K124" s="13" t="str">
        <f t="shared" si="7"/>
        <v/>
      </c>
      <c r="L124" s="13">
        <f t="shared" si="8"/>
        <v>0</v>
      </c>
      <c r="M124" s="13" t="str">
        <f t="shared" si="9"/>
        <v xml:space="preserve"> -  </v>
      </c>
      <c r="N124" s="13" t="str">
        <f>IFERROR(IF(AND(G124="Male",B124="Einliðaleikur"),INDEX(Einl.kk!$A$3:$F$1037,MATCH(Skráningarblað!F124,Einl.kk!$D$3:$D$1037,0),6),IF(AND(G124="Male",B124="Tvíliðaleikur"),INDEX(Tvíl.kk!$A$3:$F$1052,MATCH(Skráningarblað!F124,Tvíl.kk!$D$3:$D$1052,0),6),IF(AND(G124="Male",B124="Tvenndarleikur"),INDEX(Tvennd.kk!$A$3:$F$1020,MATCH(Skráningarblað!F124,Tvennd.kk!$D$3:$D$1020,0),6),IF(AND(G124="Female",B124="Einliðaleikur"),INDEX(Einl.kvk!$A$3:$F$1001,MATCH(Skráningarblað!F124,Einl.kvk!$D$3:$D$1001,0),6),IF(AND(G124="Female",B124="Tvíliðaleikur"),INDEX(Tvíl.kvk!$A$3:$F$1002,MATCH(Skráningarblað!F124,Tvíl.kvk!$D$3:$D$1002,0),6),IF(AND(G124="Female",B124="Tvenndarleikur"),INDEX(Tvennd.kvk!$A$3:$F$1006,MATCH(Skráningarblað!F124,Tvennd.kvk!$D$3:$D$1006,0),6),"")))))),0)</f>
        <v/>
      </c>
      <c r="O124" s="13" t="str">
        <f>IFERROR(IF(F124="","",IF(AND(NOT(B124="Einliðaleikur"),D124=""),"Partner Wanted",INDEX(Leikmannaskrá!$A$2:$D$1156,MATCH(D124,Leikmannaskrá!$A$2:$A$1160,0),2))),"")</f>
        <v/>
      </c>
      <c r="P124" s="13" t="str">
        <f>IFERROR(INDEX(Leikmannaskrá!$A$2:$D$1156,MATCH(D124,Leikmannaskrá!$A$2:$A$1160,0),4),"")</f>
        <v/>
      </c>
      <c r="Q124" s="13" t="str">
        <f>IFERROR(IF(AND(P124="Male",B124="Einliðaleikur"),INDEX(Einl.kk!$A$3:$F$1037,MATCH(Skráningarblað!O124,Einl.kk!$D$3:$D$1037,0),2),IF(AND(P124="Male",B124="Tvíliðaleikur"),INDEX(Tvíl.kk!$A$3:$F$1052,MATCH(Skráningarblað!O124,Tvíl.kk!$D$3:$D$1052,0),2),IF(AND(P124="Male",B124="Tvenndarleikur"),INDEX(Tvennd.kk!$A$3:$F$1020,MATCH(Skráningarblað!O124,Tvennd.kk!$D$3:$D$1020,0),2),IF(AND(P124="Female",B124="Einliðaleikur"),INDEX(Einl.kvk!$A$3:$F$1001,MATCH(Skráningarblað!O124,Einl.kvk!$D$3:$D$1001,0),2),IF(AND(P124="Female",B124="Tvíliðaleikur"),INDEX(Tvíl.kvk!$A$3:$F$1002,MATCH(Skráningarblað!O124,Tvíl.kvk!$D$3:$D$1002,0),2),IF(AND(P124="Female",B124="Tvenndarleikur"),INDEX(Tvennd.kvk!$A$3:$F$1006,MATCH(Skráningarblað!O124,Tvennd.kvk!$D$3:$D$1006,0),2),"")))))),"2. Deild")</f>
        <v/>
      </c>
      <c r="R124" s="13" t="str">
        <f t="shared" si="10"/>
        <v/>
      </c>
      <c r="S124" s="13" t="str">
        <f>IFERROR(IF(AND(P124="Male",B124="Einliðaleikur"),INDEX(Einl.kk!$A$3:$F$1037,MATCH(Skráningarblað!O124,Einl.kk!$D$3:$D$1037,0),6),IF(AND(P124="Male",B124="Tvíliðaleikur"),INDEX(Tvíl.kk!$A$3:$F$1052,MATCH(Skráningarblað!O124,Tvíl.kk!$D$3:$D$1052,0),6),IF(AND(P124="Male",B124="Tvenndarleikur"),INDEX(Tvennd.kk!$A$3:$F$1020,MATCH(Skráningarblað!O124,Tvennd.kk!$D$3:$D$1020,0),6),IF(AND(P124="Female",B124="Einliðaleikur"),INDEX(Einl.kvk!$A$3:$F$1001,MATCH(Skráningarblað!O124,Einl.kvk!$D$3:$D$1001,0),6),IF(AND(P124="Female",B124="Tvíliðaleikur"),INDEX(Tvíl.kvk!$A$3:$F$1002,MATCH(Skráningarblað!O124,Tvíl.kvk!$D$3:$D$1002,0),6),IF(AND(P124="Female",B124="Tvenndarleikur"),INDEX(Tvennd.kvk!$A$3:$F$1006,MATCH(Skráningarblað!O124,Tvennd.kvk!$D$3:$D$1006,0),6),"")))))),0)</f>
        <v/>
      </c>
      <c r="T124" s="13" t="str">
        <f>IFERROR(INDEX(Leikmannaskrá!$A$2:$E$597,MATCH(A124,Leikmannaskrá!$A$2:$A$597,0),5),"")</f>
        <v/>
      </c>
      <c r="U124" s="29" t="str">
        <f t="shared" si="11"/>
        <v/>
      </c>
    </row>
    <row r="125" spans="1:21" x14ac:dyDescent="0.35">
      <c r="A125" s="28"/>
      <c r="B125" s="28"/>
      <c r="C125" s="28"/>
      <c r="D125" s="28"/>
      <c r="E125" s="28"/>
      <c r="F125" s="13" t="str">
        <f>IFERROR(INDEX(Leikmannaskrá!$A$2:$D$1156,MATCH(A125,Leikmannaskrá!$A$2:$A$1160,0),2),"")</f>
        <v/>
      </c>
      <c r="G125" s="13" t="str">
        <f>IFERROR(INDEX(Leikmannaskrá!$A$2:$D$1156,MATCH(A125,Leikmannaskrá!$A$2:$A$1160,0),4),"")</f>
        <v/>
      </c>
      <c r="H125" s="13" t="str">
        <f>IFERROR(INDEX(Leikmannaskrá!$A$2:$D$1156,MATCH(A125,Leikmannaskrá!$A$2:$A$1160,0),3),"")</f>
        <v/>
      </c>
      <c r="I125" s="13" t="str">
        <f>IFERROR(IF(AND(G125="Male",B125="Einliðaleikur"),INDEX(Einl.kk!$A$3:$F$1037,MATCH(Skráningarblað!F125,Einl.kk!$D$3:$D$1037,0),2),IF(AND(G125="Male",B125="Tvíliðaleikur"),INDEX(Tvíl.kk!$A$3:$F$1052,MATCH(Skráningarblað!F125,Tvíl.kk!$D$3:$D$1052,0),2),IF(AND(G125="Male",B125="Tvenndarleikur"),INDEX(Tvennd.kk!$A$3:$F$1020,MATCH(Skráningarblað!F125,Tvennd.kk!$D$3:$D$1020,0),2),IF(AND(G125="Female",B125="Einliðaleikur"),INDEX(Einl.kvk!$A$3:$F$1001,MATCH(Skráningarblað!F125,Einl.kvk!$D$3:$D$1001,0),2),IF(AND(G125="Female",B125="Tvíliðaleikur"),INDEX(Tvíl.kvk!$A$3:$F$1002,MATCH(Skráningarblað!F125,Tvíl.kvk!$D$3:$D$1002,0),2),IF(AND(G125="Female",B125="Tvenndarleikur"),INDEX(Tvennd.kvk!$A$3:$F$1006,MATCH(Skráningarblað!F125,Tvennd.kvk!$D$3:$D$1006,0),2),"")))))),"2. Deild")</f>
        <v/>
      </c>
      <c r="J125" s="13" t="str">
        <f t="shared" si="6"/>
        <v/>
      </c>
      <c r="K125" s="13" t="str">
        <f t="shared" si="7"/>
        <v/>
      </c>
      <c r="L125" s="13">
        <f t="shared" si="8"/>
        <v>0</v>
      </c>
      <c r="M125" s="13" t="str">
        <f t="shared" si="9"/>
        <v xml:space="preserve"> -  </v>
      </c>
      <c r="N125" s="13" t="str">
        <f>IFERROR(IF(AND(G125="Male",B125="Einliðaleikur"),INDEX(Einl.kk!$A$3:$F$1037,MATCH(Skráningarblað!F125,Einl.kk!$D$3:$D$1037,0),6),IF(AND(G125="Male",B125="Tvíliðaleikur"),INDEX(Tvíl.kk!$A$3:$F$1052,MATCH(Skráningarblað!F125,Tvíl.kk!$D$3:$D$1052,0),6),IF(AND(G125="Male",B125="Tvenndarleikur"),INDEX(Tvennd.kk!$A$3:$F$1020,MATCH(Skráningarblað!F125,Tvennd.kk!$D$3:$D$1020,0),6),IF(AND(G125="Female",B125="Einliðaleikur"),INDEX(Einl.kvk!$A$3:$F$1001,MATCH(Skráningarblað!F125,Einl.kvk!$D$3:$D$1001,0),6),IF(AND(G125="Female",B125="Tvíliðaleikur"),INDEX(Tvíl.kvk!$A$3:$F$1002,MATCH(Skráningarblað!F125,Tvíl.kvk!$D$3:$D$1002,0),6),IF(AND(G125="Female",B125="Tvenndarleikur"),INDEX(Tvennd.kvk!$A$3:$F$1006,MATCH(Skráningarblað!F125,Tvennd.kvk!$D$3:$D$1006,0),6),"")))))),0)</f>
        <v/>
      </c>
      <c r="O125" s="13" t="str">
        <f>IFERROR(IF(F125="","",IF(AND(NOT(B125="Einliðaleikur"),D125=""),"Partner Wanted",INDEX(Leikmannaskrá!$A$2:$D$1156,MATCH(D125,Leikmannaskrá!$A$2:$A$1160,0),2))),"")</f>
        <v/>
      </c>
      <c r="P125" s="13" t="str">
        <f>IFERROR(INDEX(Leikmannaskrá!$A$2:$D$1156,MATCH(D125,Leikmannaskrá!$A$2:$A$1160,0),4),"")</f>
        <v/>
      </c>
      <c r="Q125" s="13" t="str">
        <f>IFERROR(IF(AND(P125="Male",B125="Einliðaleikur"),INDEX(Einl.kk!$A$3:$F$1037,MATCH(Skráningarblað!O125,Einl.kk!$D$3:$D$1037,0),2),IF(AND(P125="Male",B125="Tvíliðaleikur"),INDEX(Tvíl.kk!$A$3:$F$1052,MATCH(Skráningarblað!O125,Tvíl.kk!$D$3:$D$1052,0),2),IF(AND(P125="Male",B125="Tvenndarleikur"),INDEX(Tvennd.kk!$A$3:$F$1020,MATCH(Skráningarblað!O125,Tvennd.kk!$D$3:$D$1020,0),2),IF(AND(P125="Female",B125="Einliðaleikur"),INDEX(Einl.kvk!$A$3:$F$1001,MATCH(Skráningarblað!O125,Einl.kvk!$D$3:$D$1001,0),2),IF(AND(P125="Female",B125="Tvíliðaleikur"),INDEX(Tvíl.kvk!$A$3:$F$1002,MATCH(Skráningarblað!O125,Tvíl.kvk!$D$3:$D$1002,0),2),IF(AND(P125="Female",B125="Tvenndarleikur"),INDEX(Tvennd.kvk!$A$3:$F$1006,MATCH(Skráningarblað!O125,Tvennd.kvk!$D$3:$D$1006,0),2),"")))))),"2. Deild")</f>
        <v/>
      </c>
      <c r="R125" s="13" t="str">
        <f t="shared" si="10"/>
        <v/>
      </c>
      <c r="S125" s="13" t="str">
        <f>IFERROR(IF(AND(P125="Male",B125="Einliðaleikur"),INDEX(Einl.kk!$A$3:$F$1037,MATCH(Skráningarblað!O125,Einl.kk!$D$3:$D$1037,0),6),IF(AND(P125="Male",B125="Tvíliðaleikur"),INDEX(Tvíl.kk!$A$3:$F$1052,MATCH(Skráningarblað!O125,Tvíl.kk!$D$3:$D$1052,0),6),IF(AND(P125="Male",B125="Tvenndarleikur"),INDEX(Tvennd.kk!$A$3:$F$1020,MATCH(Skráningarblað!O125,Tvennd.kk!$D$3:$D$1020,0),6),IF(AND(P125="Female",B125="Einliðaleikur"),INDEX(Einl.kvk!$A$3:$F$1001,MATCH(Skráningarblað!O125,Einl.kvk!$D$3:$D$1001,0),6),IF(AND(P125="Female",B125="Tvíliðaleikur"),INDEX(Tvíl.kvk!$A$3:$F$1002,MATCH(Skráningarblað!O125,Tvíl.kvk!$D$3:$D$1002,0),6),IF(AND(P125="Female",B125="Tvenndarleikur"),INDEX(Tvennd.kvk!$A$3:$F$1006,MATCH(Skráningarblað!O125,Tvennd.kvk!$D$3:$D$1006,0),6),"")))))),0)</f>
        <v/>
      </c>
      <c r="T125" s="13" t="str">
        <f>IFERROR(INDEX(Leikmannaskrá!$A$2:$E$597,MATCH(A125,Leikmannaskrá!$A$2:$A$597,0),5),"")</f>
        <v/>
      </c>
      <c r="U125" s="29" t="str">
        <f t="shared" si="11"/>
        <v/>
      </c>
    </row>
    <row r="126" spans="1:21" x14ac:dyDescent="0.35">
      <c r="A126" s="28"/>
      <c r="B126" s="28"/>
      <c r="C126" s="28"/>
      <c r="D126" s="28"/>
      <c r="E126" s="28"/>
      <c r="F126" s="13" t="str">
        <f>IFERROR(INDEX(Leikmannaskrá!$A$2:$D$1156,MATCH(A126,Leikmannaskrá!$A$2:$A$1160,0),2),"")</f>
        <v/>
      </c>
      <c r="G126" s="13" t="str">
        <f>IFERROR(INDEX(Leikmannaskrá!$A$2:$D$1156,MATCH(A126,Leikmannaskrá!$A$2:$A$1160,0),4),"")</f>
        <v/>
      </c>
      <c r="H126" s="13" t="str">
        <f>IFERROR(INDEX(Leikmannaskrá!$A$2:$D$1156,MATCH(A126,Leikmannaskrá!$A$2:$A$1160,0),3),"")</f>
        <v/>
      </c>
      <c r="I126" s="13" t="str">
        <f>IFERROR(IF(AND(G126="Male",B126="Einliðaleikur"),INDEX(Einl.kk!$A$3:$F$1037,MATCH(Skráningarblað!F126,Einl.kk!$D$3:$D$1037,0),2),IF(AND(G126="Male",B126="Tvíliðaleikur"),INDEX(Tvíl.kk!$A$3:$F$1052,MATCH(Skráningarblað!F126,Tvíl.kk!$D$3:$D$1052,0),2),IF(AND(G126="Male",B126="Tvenndarleikur"),INDEX(Tvennd.kk!$A$3:$F$1020,MATCH(Skráningarblað!F126,Tvennd.kk!$D$3:$D$1020,0),2),IF(AND(G126="Female",B126="Einliðaleikur"),INDEX(Einl.kvk!$A$3:$F$1001,MATCH(Skráningarblað!F126,Einl.kvk!$D$3:$D$1001,0),2),IF(AND(G126="Female",B126="Tvíliðaleikur"),INDEX(Tvíl.kvk!$A$3:$F$1002,MATCH(Skráningarblað!F126,Tvíl.kvk!$D$3:$D$1002,0),2),IF(AND(G126="Female",B126="Tvenndarleikur"),INDEX(Tvennd.kvk!$A$3:$F$1006,MATCH(Skráningarblað!F126,Tvennd.kvk!$D$3:$D$1006,0),2),"")))))),"2. Deild")</f>
        <v/>
      </c>
      <c r="J126" s="13" t="str">
        <f t="shared" si="6"/>
        <v/>
      </c>
      <c r="K126" s="13" t="str">
        <f t="shared" si="7"/>
        <v/>
      </c>
      <c r="L126" s="13">
        <f t="shared" si="8"/>
        <v>0</v>
      </c>
      <c r="M126" s="13" t="str">
        <f t="shared" si="9"/>
        <v xml:space="preserve"> -  </v>
      </c>
      <c r="N126" s="13" t="str">
        <f>IFERROR(IF(AND(G126="Male",B126="Einliðaleikur"),INDEX(Einl.kk!$A$3:$F$1037,MATCH(Skráningarblað!F126,Einl.kk!$D$3:$D$1037,0),6),IF(AND(G126="Male",B126="Tvíliðaleikur"),INDEX(Tvíl.kk!$A$3:$F$1052,MATCH(Skráningarblað!F126,Tvíl.kk!$D$3:$D$1052,0),6),IF(AND(G126="Male",B126="Tvenndarleikur"),INDEX(Tvennd.kk!$A$3:$F$1020,MATCH(Skráningarblað!F126,Tvennd.kk!$D$3:$D$1020,0),6),IF(AND(G126="Female",B126="Einliðaleikur"),INDEX(Einl.kvk!$A$3:$F$1001,MATCH(Skráningarblað!F126,Einl.kvk!$D$3:$D$1001,0),6),IF(AND(G126="Female",B126="Tvíliðaleikur"),INDEX(Tvíl.kvk!$A$3:$F$1002,MATCH(Skráningarblað!F126,Tvíl.kvk!$D$3:$D$1002,0),6),IF(AND(G126="Female",B126="Tvenndarleikur"),INDEX(Tvennd.kvk!$A$3:$F$1006,MATCH(Skráningarblað!F126,Tvennd.kvk!$D$3:$D$1006,0),6),"")))))),0)</f>
        <v/>
      </c>
      <c r="O126" s="13" t="str">
        <f>IFERROR(IF(F126="","",IF(AND(NOT(B126="Einliðaleikur"),D126=""),"Partner Wanted",INDEX(Leikmannaskrá!$A$2:$D$1156,MATCH(D126,Leikmannaskrá!$A$2:$A$1160,0),2))),"")</f>
        <v/>
      </c>
      <c r="P126" s="13" t="str">
        <f>IFERROR(INDEX(Leikmannaskrá!$A$2:$D$1156,MATCH(D126,Leikmannaskrá!$A$2:$A$1160,0),4),"")</f>
        <v/>
      </c>
      <c r="Q126" s="13" t="str">
        <f>IFERROR(IF(AND(P126="Male",B126="Einliðaleikur"),INDEX(Einl.kk!$A$3:$F$1037,MATCH(Skráningarblað!O126,Einl.kk!$D$3:$D$1037,0),2),IF(AND(P126="Male",B126="Tvíliðaleikur"),INDEX(Tvíl.kk!$A$3:$F$1052,MATCH(Skráningarblað!O126,Tvíl.kk!$D$3:$D$1052,0),2),IF(AND(P126="Male",B126="Tvenndarleikur"),INDEX(Tvennd.kk!$A$3:$F$1020,MATCH(Skráningarblað!O126,Tvennd.kk!$D$3:$D$1020,0),2),IF(AND(P126="Female",B126="Einliðaleikur"),INDEX(Einl.kvk!$A$3:$F$1001,MATCH(Skráningarblað!O126,Einl.kvk!$D$3:$D$1001,0),2),IF(AND(P126="Female",B126="Tvíliðaleikur"),INDEX(Tvíl.kvk!$A$3:$F$1002,MATCH(Skráningarblað!O126,Tvíl.kvk!$D$3:$D$1002,0),2),IF(AND(P126="Female",B126="Tvenndarleikur"),INDEX(Tvennd.kvk!$A$3:$F$1006,MATCH(Skráningarblað!O126,Tvennd.kvk!$D$3:$D$1006,0),2),"")))))),"2. Deild")</f>
        <v/>
      </c>
      <c r="R126" s="13" t="str">
        <f t="shared" si="10"/>
        <v/>
      </c>
      <c r="S126" s="13" t="str">
        <f>IFERROR(IF(AND(P126="Male",B126="Einliðaleikur"),INDEX(Einl.kk!$A$3:$F$1037,MATCH(Skráningarblað!O126,Einl.kk!$D$3:$D$1037,0),6),IF(AND(P126="Male",B126="Tvíliðaleikur"),INDEX(Tvíl.kk!$A$3:$F$1052,MATCH(Skráningarblað!O126,Tvíl.kk!$D$3:$D$1052,0),6),IF(AND(P126="Male",B126="Tvenndarleikur"),INDEX(Tvennd.kk!$A$3:$F$1020,MATCH(Skráningarblað!O126,Tvennd.kk!$D$3:$D$1020,0),6),IF(AND(P126="Female",B126="Einliðaleikur"),INDEX(Einl.kvk!$A$3:$F$1001,MATCH(Skráningarblað!O126,Einl.kvk!$D$3:$D$1001,0),6),IF(AND(P126="Female",B126="Tvíliðaleikur"),INDEX(Tvíl.kvk!$A$3:$F$1002,MATCH(Skráningarblað!O126,Tvíl.kvk!$D$3:$D$1002,0),6),IF(AND(P126="Female",B126="Tvenndarleikur"),INDEX(Tvennd.kvk!$A$3:$F$1006,MATCH(Skráningarblað!O126,Tvennd.kvk!$D$3:$D$1006,0),6),"")))))),0)</f>
        <v/>
      </c>
      <c r="T126" s="13" t="str">
        <f>IFERROR(INDEX(Leikmannaskrá!$A$2:$E$597,MATCH(A126,Leikmannaskrá!$A$2:$A$597,0),5),"")</f>
        <v/>
      </c>
      <c r="U126" s="29" t="str">
        <f t="shared" si="11"/>
        <v/>
      </c>
    </row>
    <row r="127" spans="1:21" x14ac:dyDescent="0.35">
      <c r="A127" s="28"/>
      <c r="B127" s="28"/>
      <c r="C127" s="28"/>
      <c r="D127" s="28"/>
      <c r="E127" s="28"/>
      <c r="F127" s="13" t="str">
        <f>IFERROR(INDEX(Leikmannaskrá!$A$2:$D$1156,MATCH(A127,Leikmannaskrá!$A$2:$A$1160,0),2),"")</f>
        <v/>
      </c>
      <c r="G127" s="13" t="str">
        <f>IFERROR(INDEX(Leikmannaskrá!$A$2:$D$1156,MATCH(A127,Leikmannaskrá!$A$2:$A$1160,0),4),"")</f>
        <v/>
      </c>
      <c r="H127" s="13" t="str">
        <f>IFERROR(INDEX(Leikmannaskrá!$A$2:$D$1156,MATCH(A127,Leikmannaskrá!$A$2:$A$1160,0),3),"")</f>
        <v/>
      </c>
      <c r="I127" s="13" t="str">
        <f>IFERROR(IF(AND(G127="Male",B127="Einliðaleikur"),INDEX(Einl.kk!$A$3:$F$1037,MATCH(Skráningarblað!F127,Einl.kk!$D$3:$D$1037,0),2),IF(AND(G127="Male",B127="Tvíliðaleikur"),INDEX(Tvíl.kk!$A$3:$F$1052,MATCH(Skráningarblað!F127,Tvíl.kk!$D$3:$D$1052,0),2),IF(AND(G127="Male",B127="Tvenndarleikur"),INDEX(Tvennd.kk!$A$3:$F$1020,MATCH(Skráningarblað!F127,Tvennd.kk!$D$3:$D$1020,0),2),IF(AND(G127="Female",B127="Einliðaleikur"),INDEX(Einl.kvk!$A$3:$F$1001,MATCH(Skráningarblað!F127,Einl.kvk!$D$3:$D$1001,0),2),IF(AND(G127="Female",B127="Tvíliðaleikur"),INDEX(Tvíl.kvk!$A$3:$F$1002,MATCH(Skráningarblað!F127,Tvíl.kvk!$D$3:$D$1002,0),2),IF(AND(G127="Female",B127="Tvenndarleikur"),INDEX(Tvennd.kvk!$A$3:$F$1006,MATCH(Skráningarblað!F127,Tvennd.kvk!$D$3:$D$1006,0),2),"")))))),"2. Deild")</f>
        <v/>
      </c>
      <c r="J127" s="13" t="str">
        <f t="shared" si="6"/>
        <v/>
      </c>
      <c r="K127" s="13" t="str">
        <f t="shared" si="7"/>
        <v/>
      </c>
      <c r="L127" s="13">
        <f t="shared" si="8"/>
        <v>0</v>
      </c>
      <c r="M127" s="13" t="str">
        <f t="shared" si="9"/>
        <v xml:space="preserve"> -  </v>
      </c>
      <c r="N127" s="13" t="str">
        <f>IFERROR(IF(AND(G127="Male",B127="Einliðaleikur"),INDEX(Einl.kk!$A$3:$F$1037,MATCH(Skráningarblað!F127,Einl.kk!$D$3:$D$1037,0),6),IF(AND(G127="Male",B127="Tvíliðaleikur"),INDEX(Tvíl.kk!$A$3:$F$1052,MATCH(Skráningarblað!F127,Tvíl.kk!$D$3:$D$1052,0),6),IF(AND(G127="Male",B127="Tvenndarleikur"),INDEX(Tvennd.kk!$A$3:$F$1020,MATCH(Skráningarblað!F127,Tvennd.kk!$D$3:$D$1020,0),6),IF(AND(G127="Female",B127="Einliðaleikur"),INDEX(Einl.kvk!$A$3:$F$1001,MATCH(Skráningarblað!F127,Einl.kvk!$D$3:$D$1001,0),6),IF(AND(G127="Female",B127="Tvíliðaleikur"),INDEX(Tvíl.kvk!$A$3:$F$1002,MATCH(Skráningarblað!F127,Tvíl.kvk!$D$3:$D$1002,0),6),IF(AND(G127="Female",B127="Tvenndarleikur"),INDEX(Tvennd.kvk!$A$3:$F$1006,MATCH(Skráningarblað!F127,Tvennd.kvk!$D$3:$D$1006,0),6),"")))))),0)</f>
        <v/>
      </c>
      <c r="O127" s="13" t="str">
        <f>IFERROR(IF(F127="","",IF(AND(NOT(B127="Einliðaleikur"),D127=""),"Partner Wanted",INDEX(Leikmannaskrá!$A$2:$D$1156,MATCH(D127,Leikmannaskrá!$A$2:$A$1160,0),2))),"")</f>
        <v/>
      </c>
      <c r="P127" s="13" t="str">
        <f>IFERROR(INDEX(Leikmannaskrá!$A$2:$D$1156,MATCH(D127,Leikmannaskrá!$A$2:$A$1160,0),4),"")</f>
        <v/>
      </c>
      <c r="Q127" s="13" t="str">
        <f>IFERROR(IF(AND(P127="Male",B127="Einliðaleikur"),INDEX(Einl.kk!$A$3:$F$1037,MATCH(Skráningarblað!O127,Einl.kk!$D$3:$D$1037,0),2),IF(AND(P127="Male",B127="Tvíliðaleikur"),INDEX(Tvíl.kk!$A$3:$F$1052,MATCH(Skráningarblað!O127,Tvíl.kk!$D$3:$D$1052,0),2),IF(AND(P127="Male",B127="Tvenndarleikur"),INDEX(Tvennd.kk!$A$3:$F$1020,MATCH(Skráningarblað!O127,Tvennd.kk!$D$3:$D$1020,0),2),IF(AND(P127="Female",B127="Einliðaleikur"),INDEX(Einl.kvk!$A$3:$F$1001,MATCH(Skráningarblað!O127,Einl.kvk!$D$3:$D$1001,0),2),IF(AND(P127="Female",B127="Tvíliðaleikur"),INDEX(Tvíl.kvk!$A$3:$F$1002,MATCH(Skráningarblað!O127,Tvíl.kvk!$D$3:$D$1002,0),2),IF(AND(P127="Female",B127="Tvenndarleikur"),INDEX(Tvennd.kvk!$A$3:$F$1006,MATCH(Skráningarblað!O127,Tvennd.kvk!$D$3:$D$1006,0),2),"")))))),"2. Deild")</f>
        <v/>
      </c>
      <c r="R127" s="13" t="str">
        <f t="shared" si="10"/>
        <v/>
      </c>
      <c r="S127" s="13" t="str">
        <f>IFERROR(IF(AND(P127="Male",B127="Einliðaleikur"),INDEX(Einl.kk!$A$3:$F$1037,MATCH(Skráningarblað!O127,Einl.kk!$D$3:$D$1037,0),6),IF(AND(P127="Male",B127="Tvíliðaleikur"),INDEX(Tvíl.kk!$A$3:$F$1052,MATCH(Skráningarblað!O127,Tvíl.kk!$D$3:$D$1052,0),6),IF(AND(P127="Male",B127="Tvenndarleikur"),INDEX(Tvennd.kk!$A$3:$F$1020,MATCH(Skráningarblað!O127,Tvennd.kk!$D$3:$D$1020,0),6),IF(AND(P127="Female",B127="Einliðaleikur"),INDEX(Einl.kvk!$A$3:$F$1001,MATCH(Skráningarblað!O127,Einl.kvk!$D$3:$D$1001,0),6),IF(AND(P127="Female",B127="Tvíliðaleikur"),INDEX(Tvíl.kvk!$A$3:$F$1002,MATCH(Skráningarblað!O127,Tvíl.kvk!$D$3:$D$1002,0),6),IF(AND(P127="Female",B127="Tvenndarleikur"),INDEX(Tvennd.kvk!$A$3:$F$1006,MATCH(Skráningarblað!O127,Tvennd.kvk!$D$3:$D$1006,0),6),"")))))),0)</f>
        <v/>
      </c>
      <c r="T127" s="13" t="str">
        <f>IFERROR(INDEX(Leikmannaskrá!$A$2:$E$597,MATCH(A127,Leikmannaskrá!$A$2:$A$597,0),5),"")</f>
        <v/>
      </c>
      <c r="U127" s="29" t="str">
        <f t="shared" si="11"/>
        <v/>
      </c>
    </row>
    <row r="128" spans="1:21" x14ac:dyDescent="0.35">
      <c r="A128" s="28"/>
      <c r="B128" s="28"/>
      <c r="C128" s="28"/>
      <c r="D128" s="28"/>
      <c r="E128" s="28"/>
      <c r="F128" s="13" t="str">
        <f>IFERROR(INDEX(Leikmannaskrá!$A$2:$D$1156,MATCH(A128,Leikmannaskrá!$A$2:$A$1160,0),2),"")</f>
        <v/>
      </c>
      <c r="G128" s="13" t="str">
        <f>IFERROR(INDEX(Leikmannaskrá!$A$2:$D$1156,MATCH(A128,Leikmannaskrá!$A$2:$A$1160,0),4),"")</f>
        <v/>
      </c>
      <c r="H128" s="13" t="str">
        <f>IFERROR(INDEX(Leikmannaskrá!$A$2:$D$1156,MATCH(A128,Leikmannaskrá!$A$2:$A$1160,0),3),"")</f>
        <v/>
      </c>
      <c r="I128" s="13" t="str">
        <f>IFERROR(IF(AND(G128="Male",B128="Einliðaleikur"),INDEX(Einl.kk!$A$3:$F$1037,MATCH(Skráningarblað!F128,Einl.kk!$D$3:$D$1037,0),2),IF(AND(G128="Male",B128="Tvíliðaleikur"),INDEX(Tvíl.kk!$A$3:$F$1052,MATCH(Skráningarblað!F128,Tvíl.kk!$D$3:$D$1052,0),2),IF(AND(G128="Male",B128="Tvenndarleikur"),INDEX(Tvennd.kk!$A$3:$F$1020,MATCH(Skráningarblað!F128,Tvennd.kk!$D$3:$D$1020,0),2),IF(AND(G128="Female",B128="Einliðaleikur"),INDEX(Einl.kvk!$A$3:$F$1001,MATCH(Skráningarblað!F128,Einl.kvk!$D$3:$D$1001,0),2),IF(AND(G128="Female",B128="Tvíliðaleikur"),INDEX(Tvíl.kvk!$A$3:$F$1002,MATCH(Skráningarblað!F128,Tvíl.kvk!$D$3:$D$1002,0),2),IF(AND(G128="Female",B128="Tvenndarleikur"),INDEX(Tvennd.kvk!$A$3:$F$1006,MATCH(Skráningarblað!F128,Tvennd.kvk!$D$3:$D$1006,0),2),"")))))),"2. Deild")</f>
        <v/>
      </c>
      <c r="J128" s="13" t="str">
        <f t="shared" si="6"/>
        <v/>
      </c>
      <c r="K128" s="13" t="str">
        <f t="shared" si="7"/>
        <v/>
      </c>
      <c r="L128" s="13">
        <f t="shared" si="8"/>
        <v>0</v>
      </c>
      <c r="M128" s="13" t="str">
        <f t="shared" si="9"/>
        <v xml:space="preserve"> -  </v>
      </c>
      <c r="N128" s="13" t="str">
        <f>IFERROR(IF(AND(G128="Male",B128="Einliðaleikur"),INDEX(Einl.kk!$A$3:$F$1037,MATCH(Skráningarblað!F128,Einl.kk!$D$3:$D$1037,0),6),IF(AND(G128="Male",B128="Tvíliðaleikur"),INDEX(Tvíl.kk!$A$3:$F$1052,MATCH(Skráningarblað!F128,Tvíl.kk!$D$3:$D$1052,0),6),IF(AND(G128="Male",B128="Tvenndarleikur"),INDEX(Tvennd.kk!$A$3:$F$1020,MATCH(Skráningarblað!F128,Tvennd.kk!$D$3:$D$1020,0),6),IF(AND(G128="Female",B128="Einliðaleikur"),INDEX(Einl.kvk!$A$3:$F$1001,MATCH(Skráningarblað!F128,Einl.kvk!$D$3:$D$1001,0),6),IF(AND(G128="Female",B128="Tvíliðaleikur"),INDEX(Tvíl.kvk!$A$3:$F$1002,MATCH(Skráningarblað!F128,Tvíl.kvk!$D$3:$D$1002,0),6),IF(AND(G128="Female",B128="Tvenndarleikur"),INDEX(Tvennd.kvk!$A$3:$F$1006,MATCH(Skráningarblað!F128,Tvennd.kvk!$D$3:$D$1006,0),6),"")))))),0)</f>
        <v/>
      </c>
      <c r="O128" s="13" t="str">
        <f>IFERROR(IF(F128="","",IF(AND(NOT(B128="Einliðaleikur"),D128=""),"Partner Wanted",INDEX(Leikmannaskrá!$A$2:$D$1156,MATCH(D128,Leikmannaskrá!$A$2:$A$1160,0),2))),"")</f>
        <v/>
      </c>
      <c r="P128" s="13" t="str">
        <f>IFERROR(INDEX(Leikmannaskrá!$A$2:$D$1156,MATCH(D128,Leikmannaskrá!$A$2:$A$1160,0),4),"")</f>
        <v/>
      </c>
      <c r="Q128" s="13" t="str">
        <f>IFERROR(IF(AND(P128="Male",B128="Einliðaleikur"),INDEX(Einl.kk!$A$3:$F$1037,MATCH(Skráningarblað!O128,Einl.kk!$D$3:$D$1037,0),2),IF(AND(P128="Male",B128="Tvíliðaleikur"),INDEX(Tvíl.kk!$A$3:$F$1052,MATCH(Skráningarblað!O128,Tvíl.kk!$D$3:$D$1052,0),2),IF(AND(P128="Male",B128="Tvenndarleikur"),INDEX(Tvennd.kk!$A$3:$F$1020,MATCH(Skráningarblað!O128,Tvennd.kk!$D$3:$D$1020,0),2),IF(AND(P128="Female",B128="Einliðaleikur"),INDEX(Einl.kvk!$A$3:$F$1001,MATCH(Skráningarblað!O128,Einl.kvk!$D$3:$D$1001,0),2),IF(AND(P128="Female",B128="Tvíliðaleikur"),INDEX(Tvíl.kvk!$A$3:$F$1002,MATCH(Skráningarblað!O128,Tvíl.kvk!$D$3:$D$1002,0),2),IF(AND(P128="Female",B128="Tvenndarleikur"),INDEX(Tvennd.kvk!$A$3:$F$1006,MATCH(Skráningarblað!O128,Tvennd.kvk!$D$3:$D$1006,0),2),"")))))),"2. Deild")</f>
        <v/>
      </c>
      <c r="R128" s="13" t="str">
        <f t="shared" si="10"/>
        <v/>
      </c>
      <c r="S128" s="13" t="str">
        <f>IFERROR(IF(AND(P128="Male",B128="Einliðaleikur"),INDEX(Einl.kk!$A$3:$F$1037,MATCH(Skráningarblað!O128,Einl.kk!$D$3:$D$1037,0),6),IF(AND(P128="Male",B128="Tvíliðaleikur"),INDEX(Tvíl.kk!$A$3:$F$1052,MATCH(Skráningarblað!O128,Tvíl.kk!$D$3:$D$1052,0),6),IF(AND(P128="Male",B128="Tvenndarleikur"),INDEX(Tvennd.kk!$A$3:$F$1020,MATCH(Skráningarblað!O128,Tvennd.kk!$D$3:$D$1020,0),6),IF(AND(P128="Female",B128="Einliðaleikur"),INDEX(Einl.kvk!$A$3:$F$1001,MATCH(Skráningarblað!O128,Einl.kvk!$D$3:$D$1001,0),6),IF(AND(P128="Female",B128="Tvíliðaleikur"),INDEX(Tvíl.kvk!$A$3:$F$1002,MATCH(Skráningarblað!O128,Tvíl.kvk!$D$3:$D$1002,0),6),IF(AND(P128="Female",B128="Tvenndarleikur"),INDEX(Tvennd.kvk!$A$3:$F$1006,MATCH(Skráningarblað!O128,Tvennd.kvk!$D$3:$D$1006,0),6),"")))))),0)</f>
        <v/>
      </c>
      <c r="T128" s="13" t="str">
        <f>IFERROR(INDEX(Leikmannaskrá!$A$2:$E$597,MATCH(A128,Leikmannaskrá!$A$2:$A$597,0),5),"")</f>
        <v/>
      </c>
      <c r="U128" s="29" t="str">
        <f t="shared" si="11"/>
        <v/>
      </c>
    </row>
    <row r="129" spans="1:21" x14ac:dyDescent="0.35">
      <c r="A129" s="28"/>
      <c r="B129" s="28"/>
      <c r="C129" s="28"/>
      <c r="D129" s="28"/>
      <c r="E129" s="28"/>
      <c r="F129" s="13" t="str">
        <f>IFERROR(INDEX(Leikmannaskrá!$A$2:$D$1156,MATCH(A129,Leikmannaskrá!$A$2:$A$1160,0),2),"")</f>
        <v/>
      </c>
      <c r="G129" s="13" t="str">
        <f>IFERROR(INDEX(Leikmannaskrá!$A$2:$D$1156,MATCH(A129,Leikmannaskrá!$A$2:$A$1160,0),4),"")</f>
        <v/>
      </c>
      <c r="H129" s="13" t="str">
        <f>IFERROR(INDEX(Leikmannaskrá!$A$2:$D$1156,MATCH(A129,Leikmannaskrá!$A$2:$A$1160,0),3),"")</f>
        <v/>
      </c>
      <c r="I129" s="13" t="str">
        <f>IFERROR(IF(AND(G129="Male",B129="Einliðaleikur"),INDEX(Einl.kk!$A$3:$F$1037,MATCH(Skráningarblað!F129,Einl.kk!$D$3:$D$1037,0),2),IF(AND(G129="Male",B129="Tvíliðaleikur"),INDEX(Tvíl.kk!$A$3:$F$1052,MATCH(Skráningarblað!F129,Tvíl.kk!$D$3:$D$1052,0),2),IF(AND(G129="Male",B129="Tvenndarleikur"),INDEX(Tvennd.kk!$A$3:$F$1020,MATCH(Skráningarblað!F129,Tvennd.kk!$D$3:$D$1020,0),2),IF(AND(G129="Female",B129="Einliðaleikur"),INDEX(Einl.kvk!$A$3:$F$1001,MATCH(Skráningarblað!F129,Einl.kvk!$D$3:$D$1001,0),2),IF(AND(G129="Female",B129="Tvíliðaleikur"),INDEX(Tvíl.kvk!$A$3:$F$1002,MATCH(Skráningarblað!F129,Tvíl.kvk!$D$3:$D$1002,0),2),IF(AND(G129="Female",B129="Tvenndarleikur"),INDEX(Tvennd.kvk!$A$3:$F$1006,MATCH(Skráningarblað!F129,Tvennd.kvk!$D$3:$D$1006,0),2),"")))))),"2. Deild")</f>
        <v/>
      </c>
      <c r="J129" s="13" t="str">
        <f t="shared" si="6"/>
        <v/>
      </c>
      <c r="K129" s="13" t="str">
        <f t="shared" si="7"/>
        <v/>
      </c>
      <c r="L129" s="13">
        <f t="shared" si="8"/>
        <v>0</v>
      </c>
      <c r="M129" s="13" t="str">
        <f t="shared" si="9"/>
        <v xml:space="preserve"> -  </v>
      </c>
      <c r="N129" s="13" t="str">
        <f>IFERROR(IF(AND(G129="Male",B129="Einliðaleikur"),INDEX(Einl.kk!$A$3:$F$1037,MATCH(Skráningarblað!F129,Einl.kk!$D$3:$D$1037,0),6),IF(AND(G129="Male",B129="Tvíliðaleikur"),INDEX(Tvíl.kk!$A$3:$F$1052,MATCH(Skráningarblað!F129,Tvíl.kk!$D$3:$D$1052,0),6),IF(AND(G129="Male",B129="Tvenndarleikur"),INDEX(Tvennd.kk!$A$3:$F$1020,MATCH(Skráningarblað!F129,Tvennd.kk!$D$3:$D$1020,0),6),IF(AND(G129="Female",B129="Einliðaleikur"),INDEX(Einl.kvk!$A$3:$F$1001,MATCH(Skráningarblað!F129,Einl.kvk!$D$3:$D$1001,0),6),IF(AND(G129="Female",B129="Tvíliðaleikur"),INDEX(Tvíl.kvk!$A$3:$F$1002,MATCH(Skráningarblað!F129,Tvíl.kvk!$D$3:$D$1002,0),6),IF(AND(G129="Female",B129="Tvenndarleikur"),INDEX(Tvennd.kvk!$A$3:$F$1006,MATCH(Skráningarblað!F129,Tvennd.kvk!$D$3:$D$1006,0),6),"")))))),0)</f>
        <v/>
      </c>
      <c r="O129" s="13" t="str">
        <f>IFERROR(IF(F129="","",IF(AND(NOT(B129="Einliðaleikur"),D129=""),"Partner Wanted",INDEX(Leikmannaskrá!$A$2:$D$1156,MATCH(D129,Leikmannaskrá!$A$2:$A$1160,0),2))),"")</f>
        <v/>
      </c>
      <c r="P129" s="13" t="str">
        <f>IFERROR(INDEX(Leikmannaskrá!$A$2:$D$1156,MATCH(D129,Leikmannaskrá!$A$2:$A$1160,0),4),"")</f>
        <v/>
      </c>
      <c r="Q129" s="13" t="str">
        <f>IFERROR(IF(AND(P129="Male",B129="Einliðaleikur"),INDEX(Einl.kk!$A$3:$F$1037,MATCH(Skráningarblað!O129,Einl.kk!$D$3:$D$1037,0),2),IF(AND(P129="Male",B129="Tvíliðaleikur"),INDEX(Tvíl.kk!$A$3:$F$1052,MATCH(Skráningarblað!O129,Tvíl.kk!$D$3:$D$1052,0),2),IF(AND(P129="Male",B129="Tvenndarleikur"),INDEX(Tvennd.kk!$A$3:$F$1020,MATCH(Skráningarblað!O129,Tvennd.kk!$D$3:$D$1020,0),2),IF(AND(P129="Female",B129="Einliðaleikur"),INDEX(Einl.kvk!$A$3:$F$1001,MATCH(Skráningarblað!O129,Einl.kvk!$D$3:$D$1001,0),2),IF(AND(P129="Female",B129="Tvíliðaleikur"),INDEX(Tvíl.kvk!$A$3:$F$1002,MATCH(Skráningarblað!O129,Tvíl.kvk!$D$3:$D$1002,0),2),IF(AND(P129="Female",B129="Tvenndarleikur"),INDEX(Tvennd.kvk!$A$3:$F$1006,MATCH(Skráningarblað!O129,Tvennd.kvk!$D$3:$D$1006,0),2),"")))))),"2. Deild")</f>
        <v/>
      </c>
      <c r="R129" s="13" t="str">
        <f t="shared" si="10"/>
        <v/>
      </c>
      <c r="S129" s="13" t="str">
        <f>IFERROR(IF(AND(P129="Male",B129="Einliðaleikur"),INDEX(Einl.kk!$A$3:$F$1037,MATCH(Skráningarblað!O129,Einl.kk!$D$3:$D$1037,0),6),IF(AND(P129="Male",B129="Tvíliðaleikur"),INDEX(Tvíl.kk!$A$3:$F$1052,MATCH(Skráningarblað!O129,Tvíl.kk!$D$3:$D$1052,0),6),IF(AND(P129="Male",B129="Tvenndarleikur"),INDEX(Tvennd.kk!$A$3:$F$1020,MATCH(Skráningarblað!O129,Tvennd.kk!$D$3:$D$1020,0),6),IF(AND(P129="Female",B129="Einliðaleikur"),INDEX(Einl.kvk!$A$3:$F$1001,MATCH(Skráningarblað!O129,Einl.kvk!$D$3:$D$1001,0),6),IF(AND(P129="Female",B129="Tvíliðaleikur"),INDEX(Tvíl.kvk!$A$3:$F$1002,MATCH(Skráningarblað!O129,Tvíl.kvk!$D$3:$D$1002,0),6),IF(AND(P129="Female",B129="Tvenndarleikur"),INDEX(Tvennd.kvk!$A$3:$F$1006,MATCH(Skráningarblað!O129,Tvennd.kvk!$D$3:$D$1006,0),6),"")))))),0)</f>
        <v/>
      </c>
      <c r="T129" s="13" t="str">
        <f>IFERROR(INDEX(Leikmannaskrá!$A$2:$E$597,MATCH(A129,Leikmannaskrá!$A$2:$A$597,0),5),"")</f>
        <v/>
      </c>
      <c r="U129" s="29" t="str">
        <f t="shared" si="11"/>
        <v/>
      </c>
    </row>
    <row r="130" spans="1:21" x14ac:dyDescent="0.35">
      <c r="A130" s="28"/>
      <c r="B130" s="28"/>
      <c r="C130" s="28"/>
      <c r="D130" s="28"/>
      <c r="E130" s="28"/>
      <c r="F130" s="13" t="str">
        <f>IFERROR(INDEX(Leikmannaskrá!$A$2:$D$1156,MATCH(A130,Leikmannaskrá!$A$2:$A$1160,0),2),"")</f>
        <v/>
      </c>
      <c r="G130" s="13" t="str">
        <f>IFERROR(INDEX(Leikmannaskrá!$A$2:$D$1156,MATCH(A130,Leikmannaskrá!$A$2:$A$1160,0),4),"")</f>
        <v/>
      </c>
      <c r="H130" s="13" t="str">
        <f>IFERROR(INDEX(Leikmannaskrá!$A$2:$D$1156,MATCH(A130,Leikmannaskrá!$A$2:$A$1160,0),3),"")</f>
        <v/>
      </c>
      <c r="I130" s="13" t="str">
        <f>IFERROR(IF(AND(G130="Male",B130="Einliðaleikur"),INDEX(Einl.kk!$A$3:$F$1037,MATCH(Skráningarblað!F130,Einl.kk!$D$3:$D$1037,0),2),IF(AND(G130="Male",B130="Tvíliðaleikur"),INDEX(Tvíl.kk!$A$3:$F$1052,MATCH(Skráningarblað!F130,Tvíl.kk!$D$3:$D$1052,0),2),IF(AND(G130="Male",B130="Tvenndarleikur"),INDEX(Tvennd.kk!$A$3:$F$1020,MATCH(Skráningarblað!F130,Tvennd.kk!$D$3:$D$1020,0),2),IF(AND(G130="Female",B130="Einliðaleikur"),INDEX(Einl.kvk!$A$3:$F$1001,MATCH(Skráningarblað!F130,Einl.kvk!$D$3:$D$1001,0),2),IF(AND(G130="Female",B130="Tvíliðaleikur"),INDEX(Tvíl.kvk!$A$3:$F$1002,MATCH(Skráningarblað!F130,Tvíl.kvk!$D$3:$D$1002,0),2),IF(AND(G130="Female",B130="Tvenndarleikur"),INDEX(Tvennd.kvk!$A$3:$F$1006,MATCH(Skráningarblað!F130,Tvennd.kvk!$D$3:$D$1006,0),2),"")))))),"2. Deild")</f>
        <v/>
      </c>
      <c r="J130" s="13" t="str">
        <f t="shared" ref="J130:J193" si="12">IF(I130="2. Deild",3,IF(I130="1. Deild",2,IF(I130="Úrvalsdeild",1,"")))</f>
        <v/>
      </c>
      <c r="K130" s="13" t="str">
        <f t="shared" ref="K130:K193" si="13">IFERROR(IF(L130=1,"Úrvalsdeild",IF(L130=2,"1. Deild",IF(L130=3,"2. Deild",""))),"")</f>
        <v/>
      </c>
      <c r="L130" s="13">
        <f t="shared" ref="L130:L193" si="14">IF(R130=0,IF(C130="Já",MAX(J130-1,1),J130),MIN(R130,IF(C130="Já",MAX(J130-1,1),J130)))</f>
        <v>0</v>
      </c>
      <c r="M130" s="13" t="str">
        <f t="shared" ref="M130:M193" si="15">IF(B130="Tvenndarleikur",K130&amp;" - "&amp;B130,K130&amp;" - "&amp;B130&amp;" "&amp;IF(G130="Male","Karla",IF(G130="Female","Kvenna","")))</f>
        <v xml:space="preserve"> -  </v>
      </c>
      <c r="N130" s="13" t="str">
        <f>IFERROR(IF(AND(G130="Male",B130="Einliðaleikur"),INDEX(Einl.kk!$A$3:$F$1037,MATCH(Skráningarblað!F130,Einl.kk!$D$3:$D$1037,0),6),IF(AND(G130="Male",B130="Tvíliðaleikur"),INDEX(Tvíl.kk!$A$3:$F$1052,MATCH(Skráningarblað!F130,Tvíl.kk!$D$3:$D$1052,0),6),IF(AND(G130="Male",B130="Tvenndarleikur"),INDEX(Tvennd.kk!$A$3:$F$1020,MATCH(Skráningarblað!F130,Tvennd.kk!$D$3:$D$1020,0),6),IF(AND(G130="Female",B130="Einliðaleikur"),INDEX(Einl.kvk!$A$3:$F$1001,MATCH(Skráningarblað!F130,Einl.kvk!$D$3:$D$1001,0),6),IF(AND(G130="Female",B130="Tvíliðaleikur"),INDEX(Tvíl.kvk!$A$3:$F$1002,MATCH(Skráningarblað!F130,Tvíl.kvk!$D$3:$D$1002,0),6),IF(AND(G130="Female",B130="Tvenndarleikur"),INDEX(Tvennd.kvk!$A$3:$F$1006,MATCH(Skráningarblað!F130,Tvennd.kvk!$D$3:$D$1006,0),6),"")))))),0)</f>
        <v/>
      </c>
      <c r="O130" s="13" t="str">
        <f>IFERROR(IF(F130="","",IF(AND(NOT(B130="Einliðaleikur"),D130=""),"Partner Wanted",INDEX(Leikmannaskrá!$A$2:$D$1156,MATCH(D130,Leikmannaskrá!$A$2:$A$1160,0),2))),"")</f>
        <v/>
      </c>
      <c r="P130" s="13" t="str">
        <f>IFERROR(INDEX(Leikmannaskrá!$A$2:$D$1156,MATCH(D130,Leikmannaskrá!$A$2:$A$1160,0),4),"")</f>
        <v/>
      </c>
      <c r="Q130" s="13" t="str">
        <f>IFERROR(IF(AND(P130="Male",B130="Einliðaleikur"),INDEX(Einl.kk!$A$3:$F$1037,MATCH(Skráningarblað!O130,Einl.kk!$D$3:$D$1037,0),2),IF(AND(P130="Male",B130="Tvíliðaleikur"),INDEX(Tvíl.kk!$A$3:$F$1052,MATCH(Skráningarblað!O130,Tvíl.kk!$D$3:$D$1052,0),2),IF(AND(P130="Male",B130="Tvenndarleikur"),INDEX(Tvennd.kk!$A$3:$F$1020,MATCH(Skráningarblað!O130,Tvennd.kk!$D$3:$D$1020,0),2),IF(AND(P130="Female",B130="Einliðaleikur"),INDEX(Einl.kvk!$A$3:$F$1001,MATCH(Skráningarblað!O130,Einl.kvk!$D$3:$D$1001,0),2),IF(AND(P130="Female",B130="Tvíliðaleikur"),INDEX(Tvíl.kvk!$A$3:$F$1002,MATCH(Skráningarblað!O130,Tvíl.kvk!$D$3:$D$1002,0),2),IF(AND(P130="Female",B130="Tvenndarleikur"),INDEX(Tvennd.kvk!$A$3:$F$1006,MATCH(Skráningarblað!O130,Tvennd.kvk!$D$3:$D$1006,0),2),"")))))),"2. Deild")</f>
        <v/>
      </c>
      <c r="R130" s="13" t="str">
        <f t="shared" ref="R130:R193" si="16">IF(Q130="2. Deild",3,IF(Q130="1. Deild",2,IF(Q130="Úrvalsdeild",1,"")))</f>
        <v/>
      </c>
      <c r="S130" s="13" t="str">
        <f>IFERROR(IF(AND(P130="Male",B130="Einliðaleikur"),INDEX(Einl.kk!$A$3:$F$1037,MATCH(Skráningarblað!O130,Einl.kk!$D$3:$D$1037,0),6),IF(AND(P130="Male",B130="Tvíliðaleikur"),INDEX(Tvíl.kk!$A$3:$F$1052,MATCH(Skráningarblað!O130,Tvíl.kk!$D$3:$D$1052,0),6),IF(AND(P130="Male",B130="Tvenndarleikur"),INDEX(Tvennd.kk!$A$3:$F$1020,MATCH(Skráningarblað!O130,Tvennd.kk!$D$3:$D$1020,0),6),IF(AND(P130="Female",B130="Einliðaleikur"),INDEX(Einl.kvk!$A$3:$F$1001,MATCH(Skráningarblað!O130,Einl.kvk!$D$3:$D$1001,0),6),IF(AND(P130="Female",B130="Tvíliðaleikur"),INDEX(Tvíl.kvk!$A$3:$F$1002,MATCH(Skráningarblað!O130,Tvíl.kvk!$D$3:$D$1002,0),6),IF(AND(P130="Female",B130="Tvenndarleikur"),INDEX(Tvennd.kvk!$A$3:$F$1006,MATCH(Skráningarblað!O130,Tvennd.kvk!$D$3:$D$1006,0),6),"")))))),0)</f>
        <v/>
      </c>
      <c r="T130" s="13" t="str">
        <f>IFERROR(INDEX(Leikmannaskrá!$A$2:$E$597,MATCH(A130,Leikmannaskrá!$A$2:$A$597,0),5),"")</f>
        <v/>
      </c>
      <c r="U130" s="29" t="str">
        <f t="shared" ref="U130:U193" si="17">IF(AND(K130="2. Deild",T130="JÁ"),"Villa",IF(AND(A130="",F130=""),"",IF(O130=F130,"Villa",IF(AND(B130="Einliðaleikur",NOT(O130="")),"Villa",IF(O130="Partner Wanted","",IF(AND(B130="Tvíliðaleikur",NOT(P130=G130)),"Villa",IF(AND(B130="Tvenndarleikur",P130=G130),"Villa",IF(AND(NOT(A130=""),F130=""),"Villa",""))))))))</f>
        <v/>
      </c>
    </row>
    <row r="131" spans="1:21" x14ac:dyDescent="0.35">
      <c r="A131" s="28"/>
      <c r="B131" s="28"/>
      <c r="C131" s="28"/>
      <c r="D131" s="28"/>
      <c r="E131" s="28"/>
      <c r="F131" s="13" t="str">
        <f>IFERROR(INDEX(Leikmannaskrá!$A$2:$D$1156,MATCH(A131,Leikmannaskrá!$A$2:$A$1160,0),2),"")</f>
        <v/>
      </c>
      <c r="G131" s="13" t="str">
        <f>IFERROR(INDEX(Leikmannaskrá!$A$2:$D$1156,MATCH(A131,Leikmannaskrá!$A$2:$A$1160,0),4),"")</f>
        <v/>
      </c>
      <c r="H131" s="13" t="str">
        <f>IFERROR(INDEX(Leikmannaskrá!$A$2:$D$1156,MATCH(A131,Leikmannaskrá!$A$2:$A$1160,0),3),"")</f>
        <v/>
      </c>
      <c r="I131" s="13" t="str">
        <f>IFERROR(IF(AND(G131="Male",B131="Einliðaleikur"),INDEX(Einl.kk!$A$3:$F$1037,MATCH(Skráningarblað!F131,Einl.kk!$D$3:$D$1037,0),2),IF(AND(G131="Male",B131="Tvíliðaleikur"),INDEX(Tvíl.kk!$A$3:$F$1052,MATCH(Skráningarblað!F131,Tvíl.kk!$D$3:$D$1052,0),2),IF(AND(G131="Male",B131="Tvenndarleikur"),INDEX(Tvennd.kk!$A$3:$F$1020,MATCH(Skráningarblað!F131,Tvennd.kk!$D$3:$D$1020,0),2),IF(AND(G131="Female",B131="Einliðaleikur"),INDEX(Einl.kvk!$A$3:$F$1001,MATCH(Skráningarblað!F131,Einl.kvk!$D$3:$D$1001,0),2),IF(AND(G131="Female",B131="Tvíliðaleikur"),INDEX(Tvíl.kvk!$A$3:$F$1002,MATCH(Skráningarblað!F131,Tvíl.kvk!$D$3:$D$1002,0),2),IF(AND(G131="Female",B131="Tvenndarleikur"),INDEX(Tvennd.kvk!$A$3:$F$1006,MATCH(Skráningarblað!F131,Tvennd.kvk!$D$3:$D$1006,0),2),"")))))),"2. Deild")</f>
        <v/>
      </c>
      <c r="J131" s="13" t="str">
        <f t="shared" si="12"/>
        <v/>
      </c>
      <c r="K131" s="13" t="str">
        <f t="shared" si="13"/>
        <v/>
      </c>
      <c r="L131" s="13">
        <f t="shared" si="14"/>
        <v>0</v>
      </c>
      <c r="M131" s="13" t="str">
        <f t="shared" si="15"/>
        <v xml:space="preserve"> -  </v>
      </c>
      <c r="N131" s="13" t="str">
        <f>IFERROR(IF(AND(G131="Male",B131="Einliðaleikur"),INDEX(Einl.kk!$A$3:$F$1037,MATCH(Skráningarblað!F131,Einl.kk!$D$3:$D$1037,0),6),IF(AND(G131="Male",B131="Tvíliðaleikur"),INDEX(Tvíl.kk!$A$3:$F$1052,MATCH(Skráningarblað!F131,Tvíl.kk!$D$3:$D$1052,0),6),IF(AND(G131="Male",B131="Tvenndarleikur"),INDEX(Tvennd.kk!$A$3:$F$1020,MATCH(Skráningarblað!F131,Tvennd.kk!$D$3:$D$1020,0),6),IF(AND(G131="Female",B131="Einliðaleikur"),INDEX(Einl.kvk!$A$3:$F$1001,MATCH(Skráningarblað!F131,Einl.kvk!$D$3:$D$1001,0),6),IF(AND(G131="Female",B131="Tvíliðaleikur"),INDEX(Tvíl.kvk!$A$3:$F$1002,MATCH(Skráningarblað!F131,Tvíl.kvk!$D$3:$D$1002,0),6),IF(AND(G131="Female",B131="Tvenndarleikur"),INDEX(Tvennd.kvk!$A$3:$F$1006,MATCH(Skráningarblað!F131,Tvennd.kvk!$D$3:$D$1006,0),6),"")))))),0)</f>
        <v/>
      </c>
      <c r="O131" s="13" t="str">
        <f>IFERROR(IF(F131="","",IF(AND(NOT(B131="Einliðaleikur"),D131=""),"Partner Wanted",INDEX(Leikmannaskrá!$A$2:$D$1156,MATCH(D131,Leikmannaskrá!$A$2:$A$1160,0),2))),"")</f>
        <v/>
      </c>
      <c r="P131" s="13" t="str">
        <f>IFERROR(INDEX(Leikmannaskrá!$A$2:$D$1156,MATCH(D131,Leikmannaskrá!$A$2:$A$1160,0),4),"")</f>
        <v/>
      </c>
      <c r="Q131" s="13" t="str">
        <f>IFERROR(IF(AND(P131="Male",B131="Einliðaleikur"),INDEX(Einl.kk!$A$3:$F$1037,MATCH(Skráningarblað!O131,Einl.kk!$D$3:$D$1037,0),2),IF(AND(P131="Male",B131="Tvíliðaleikur"),INDEX(Tvíl.kk!$A$3:$F$1052,MATCH(Skráningarblað!O131,Tvíl.kk!$D$3:$D$1052,0),2),IF(AND(P131="Male",B131="Tvenndarleikur"),INDEX(Tvennd.kk!$A$3:$F$1020,MATCH(Skráningarblað!O131,Tvennd.kk!$D$3:$D$1020,0),2),IF(AND(P131="Female",B131="Einliðaleikur"),INDEX(Einl.kvk!$A$3:$F$1001,MATCH(Skráningarblað!O131,Einl.kvk!$D$3:$D$1001,0),2),IF(AND(P131="Female",B131="Tvíliðaleikur"),INDEX(Tvíl.kvk!$A$3:$F$1002,MATCH(Skráningarblað!O131,Tvíl.kvk!$D$3:$D$1002,0),2),IF(AND(P131="Female",B131="Tvenndarleikur"),INDEX(Tvennd.kvk!$A$3:$F$1006,MATCH(Skráningarblað!O131,Tvennd.kvk!$D$3:$D$1006,0),2),"")))))),"2. Deild")</f>
        <v/>
      </c>
      <c r="R131" s="13" t="str">
        <f t="shared" si="16"/>
        <v/>
      </c>
      <c r="S131" s="13" t="str">
        <f>IFERROR(IF(AND(P131="Male",B131="Einliðaleikur"),INDEX(Einl.kk!$A$3:$F$1037,MATCH(Skráningarblað!O131,Einl.kk!$D$3:$D$1037,0),6),IF(AND(P131="Male",B131="Tvíliðaleikur"),INDEX(Tvíl.kk!$A$3:$F$1052,MATCH(Skráningarblað!O131,Tvíl.kk!$D$3:$D$1052,0),6),IF(AND(P131="Male",B131="Tvenndarleikur"),INDEX(Tvennd.kk!$A$3:$F$1020,MATCH(Skráningarblað!O131,Tvennd.kk!$D$3:$D$1020,0),6),IF(AND(P131="Female",B131="Einliðaleikur"),INDEX(Einl.kvk!$A$3:$F$1001,MATCH(Skráningarblað!O131,Einl.kvk!$D$3:$D$1001,0),6),IF(AND(P131="Female",B131="Tvíliðaleikur"),INDEX(Tvíl.kvk!$A$3:$F$1002,MATCH(Skráningarblað!O131,Tvíl.kvk!$D$3:$D$1002,0),6),IF(AND(P131="Female",B131="Tvenndarleikur"),INDEX(Tvennd.kvk!$A$3:$F$1006,MATCH(Skráningarblað!O131,Tvennd.kvk!$D$3:$D$1006,0),6),"")))))),0)</f>
        <v/>
      </c>
      <c r="T131" s="13" t="str">
        <f>IFERROR(INDEX(Leikmannaskrá!$A$2:$E$597,MATCH(A131,Leikmannaskrá!$A$2:$A$597,0),5),"")</f>
        <v/>
      </c>
      <c r="U131" s="29" t="str">
        <f t="shared" si="17"/>
        <v/>
      </c>
    </row>
    <row r="132" spans="1:21" x14ac:dyDescent="0.35">
      <c r="A132" s="28"/>
      <c r="B132" s="28"/>
      <c r="C132" s="28"/>
      <c r="D132" s="28"/>
      <c r="E132" s="28"/>
      <c r="F132" s="13" t="str">
        <f>IFERROR(INDEX(Leikmannaskrá!$A$2:$D$1156,MATCH(A132,Leikmannaskrá!$A$2:$A$1160,0),2),"")</f>
        <v/>
      </c>
      <c r="G132" s="13" t="str">
        <f>IFERROR(INDEX(Leikmannaskrá!$A$2:$D$1156,MATCH(A132,Leikmannaskrá!$A$2:$A$1160,0),4),"")</f>
        <v/>
      </c>
      <c r="H132" s="13" t="str">
        <f>IFERROR(INDEX(Leikmannaskrá!$A$2:$D$1156,MATCH(A132,Leikmannaskrá!$A$2:$A$1160,0),3),"")</f>
        <v/>
      </c>
      <c r="I132" s="13" t="str">
        <f>IFERROR(IF(AND(G132="Male",B132="Einliðaleikur"),INDEX(Einl.kk!$A$3:$F$1037,MATCH(Skráningarblað!F132,Einl.kk!$D$3:$D$1037,0),2),IF(AND(G132="Male",B132="Tvíliðaleikur"),INDEX(Tvíl.kk!$A$3:$F$1052,MATCH(Skráningarblað!F132,Tvíl.kk!$D$3:$D$1052,0),2),IF(AND(G132="Male",B132="Tvenndarleikur"),INDEX(Tvennd.kk!$A$3:$F$1020,MATCH(Skráningarblað!F132,Tvennd.kk!$D$3:$D$1020,0),2),IF(AND(G132="Female",B132="Einliðaleikur"),INDEX(Einl.kvk!$A$3:$F$1001,MATCH(Skráningarblað!F132,Einl.kvk!$D$3:$D$1001,0),2),IF(AND(G132="Female",B132="Tvíliðaleikur"),INDEX(Tvíl.kvk!$A$3:$F$1002,MATCH(Skráningarblað!F132,Tvíl.kvk!$D$3:$D$1002,0),2),IF(AND(G132="Female",B132="Tvenndarleikur"),INDEX(Tvennd.kvk!$A$3:$F$1006,MATCH(Skráningarblað!F132,Tvennd.kvk!$D$3:$D$1006,0),2),"")))))),"2. Deild")</f>
        <v/>
      </c>
      <c r="J132" s="13" t="str">
        <f t="shared" si="12"/>
        <v/>
      </c>
      <c r="K132" s="13" t="str">
        <f t="shared" si="13"/>
        <v/>
      </c>
      <c r="L132" s="13">
        <f t="shared" si="14"/>
        <v>0</v>
      </c>
      <c r="M132" s="13" t="str">
        <f t="shared" si="15"/>
        <v xml:space="preserve"> -  </v>
      </c>
      <c r="N132" s="13" t="str">
        <f>IFERROR(IF(AND(G132="Male",B132="Einliðaleikur"),INDEX(Einl.kk!$A$3:$F$1037,MATCH(Skráningarblað!F132,Einl.kk!$D$3:$D$1037,0),6),IF(AND(G132="Male",B132="Tvíliðaleikur"),INDEX(Tvíl.kk!$A$3:$F$1052,MATCH(Skráningarblað!F132,Tvíl.kk!$D$3:$D$1052,0),6),IF(AND(G132="Male",B132="Tvenndarleikur"),INDEX(Tvennd.kk!$A$3:$F$1020,MATCH(Skráningarblað!F132,Tvennd.kk!$D$3:$D$1020,0),6),IF(AND(G132="Female",B132="Einliðaleikur"),INDEX(Einl.kvk!$A$3:$F$1001,MATCH(Skráningarblað!F132,Einl.kvk!$D$3:$D$1001,0),6),IF(AND(G132="Female",B132="Tvíliðaleikur"),INDEX(Tvíl.kvk!$A$3:$F$1002,MATCH(Skráningarblað!F132,Tvíl.kvk!$D$3:$D$1002,0),6),IF(AND(G132="Female",B132="Tvenndarleikur"),INDEX(Tvennd.kvk!$A$3:$F$1006,MATCH(Skráningarblað!F132,Tvennd.kvk!$D$3:$D$1006,0),6),"")))))),0)</f>
        <v/>
      </c>
      <c r="O132" s="13" t="str">
        <f>IFERROR(IF(F132="","",IF(AND(NOT(B132="Einliðaleikur"),D132=""),"Partner Wanted",INDEX(Leikmannaskrá!$A$2:$D$1156,MATCH(D132,Leikmannaskrá!$A$2:$A$1160,0),2))),"")</f>
        <v/>
      </c>
      <c r="P132" s="13" t="str">
        <f>IFERROR(INDEX(Leikmannaskrá!$A$2:$D$1156,MATCH(D132,Leikmannaskrá!$A$2:$A$1160,0),4),"")</f>
        <v/>
      </c>
      <c r="Q132" s="13" t="str">
        <f>IFERROR(IF(AND(P132="Male",B132="Einliðaleikur"),INDEX(Einl.kk!$A$3:$F$1037,MATCH(Skráningarblað!O132,Einl.kk!$D$3:$D$1037,0),2),IF(AND(P132="Male",B132="Tvíliðaleikur"),INDEX(Tvíl.kk!$A$3:$F$1052,MATCH(Skráningarblað!O132,Tvíl.kk!$D$3:$D$1052,0),2),IF(AND(P132="Male",B132="Tvenndarleikur"),INDEX(Tvennd.kk!$A$3:$F$1020,MATCH(Skráningarblað!O132,Tvennd.kk!$D$3:$D$1020,0),2),IF(AND(P132="Female",B132="Einliðaleikur"),INDEX(Einl.kvk!$A$3:$F$1001,MATCH(Skráningarblað!O132,Einl.kvk!$D$3:$D$1001,0),2),IF(AND(P132="Female",B132="Tvíliðaleikur"),INDEX(Tvíl.kvk!$A$3:$F$1002,MATCH(Skráningarblað!O132,Tvíl.kvk!$D$3:$D$1002,0),2),IF(AND(P132="Female",B132="Tvenndarleikur"),INDEX(Tvennd.kvk!$A$3:$F$1006,MATCH(Skráningarblað!O132,Tvennd.kvk!$D$3:$D$1006,0),2),"")))))),"2. Deild")</f>
        <v/>
      </c>
      <c r="R132" s="13" t="str">
        <f t="shared" si="16"/>
        <v/>
      </c>
      <c r="S132" s="13" t="str">
        <f>IFERROR(IF(AND(P132="Male",B132="Einliðaleikur"),INDEX(Einl.kk!$A$3:$F$1037,MATCH(Skráningarblað!O132,Einl.kk!$D$3:$D$1037,0),6),IF(AND(P132="Male",B132="Tvíliðaleikur"),INDEX(Tvíl.kk!$A$3:$F$1052,MATCH(Skráningarblað!O132,Tvíl.kk!$D$3:$D$1052,0),6),IF(AND(P132="Male",B132="Tvenndarleikur"),INDEX(Tvennd.kk!$A$3:$F$1020,MATCH(Skráningarblað!O132,Tvennd.kk!$D$3:$D$1020,0),6),IF(AND(P132="Female",B132="Einliðaleikur"),INDEX(Einl.kvk!$A$3:$F$1001,MATCH(Skráningarblað!O132,Einl.kvk!$D$3:$D$1001,0),6),IF(AND(P132="Female",B132="Tvíliðaleikur"),INDEX(Tvíl.kvk!$A$3:$F$1002,MATCH(Skráningarblað!O132,Tvíl.kvk!$D$3:$D$1002,0),6),IF(AND(P132="Female",B132="Tvenndarleikur"),INDEX(Tvennd.kvk!$A$3:$F$1006,MATCH(Skráningarblað!O132,Tvennd.kvk!$D$3:$D$1006,0),6),"")))))),0)</f>
        <v/>
      </c>
      <c r="T132" s="13" t="str">
        <f>IFERROR(INDEX(Leikmannaskrá!$A$2:$E$597,MATCH(A132,Leikmannaskrá!$A$2:$A$597,0),5),"")</f>
        <v/>
      </c>
      <c r="U132" s="29" t="str">
        <f t="shared" si="17"/>
        <v/>
      </c>
    </row>
    <row r="133" spans="1:21" x14ac:dyDescent="0.35">
      <c r="A133" s="28"/>
      <c r="B133" s="28"/>
      <c r="C133" s="28"/>
      <c r="D133" s="28"/>
      <c r="E133" s="28"/>
      <c r="F133" s="13" t="str">
        <f>IFERROR(INDEX(Leikmannaskrá!$A$2:$D$1156,MATCH(A133,Leikmannaskrá!$A$2:$A$1160,0),2),"")</f>
        <v/>
      </c>
      <c r="G133" s="13" t="str">
        <f>IFERROR(INDEX(Leikmannaskrá!$A$2:$D$1156,MATCH(A133,Leikmannaskrá!$A$2:$A$1160,0),4),"")</f>
        <v/>
      </c>
      <c r="H133" s="13" t="str">
        <f>IFERROR(INDEX(Leikmannaskrá!$A$2:$D$1156,MATCH(A133,Leikmannaskrá!$A$2:$A$1160,0),3),"")</f>
        <v/>
      </c>
      <c r="I133" s="13" t="str">
        <f>IFERROR(IF(AND(G133="Male",B133="Einliðaleikur"),INDEX(Einl.kk!$A$3:$F$1037,MATCH(Skráningarblað!F133,Einl.kk!$D$3:$D$1037,0),2),IF(AND(G133="Male",B133="Tvíliðaleikur"),INDEX(Tvíl.kk!$A$3:$F$1052,MATCH(Skráningarblað!F133,Tvíl.kk!$D$3:$D$1052,0),2),IF(AND(G133="Male",B133="Tvenndarleikur"),INDEX(Tvennd.kk!$A$3:$F$1020,MATCH(Skráningarblað!F133,Tvennd.kk!$D$3:$D$1020,0),2),IF(AND(G133="Female",B133="Einliðaleikur"),INDEX(Einl.kvk!$A$3:$F$1001,MATCH(Skráningarblað!F133,Einl.kvk!$D$3:$D$1001,0),2),IF(AND(G133="Female",B133="Tvíliðaleikur"),INDEX(Tvíl.kvk!$A$3:$F$1002,MATCH(Skráningarblað!F133,Tvíl.kvk!$D$3:$D$1002,0),2),IF(AND(G133="Female",B133="Tvenndarleikur"),INDEX(Tvennd.kvk!$A$3:$F$1006,MATCH(Skráningarblað!F133,Tvennd.kvk!$D$3:$D$1006,0),2),"")))))),"2. Deild")</f>
        <v/>
      </c>
      <c r="J133" s="13" t="str">
        <f t="shared" si="12"/>
        <v/>
      </c>
      <c r="K133" s="13" t="str">
        <f t="shared" si="13"/>
        <v/>
      </c>
      <c r="L133" s="13">
        <f t="shared" si="14"/>
        <v>0</v>
      </c>
      <c r="M133" s="13" t="str">
        <f t="shared" si="15"/>
        <v xml:space="preserve"> -  </v>
      </c>
      <c r="N133" s="13" t="str">
        <f>IFERROR(IF(AND(G133="Male",B133="Einliðaleikur"),INDEX(Einl.kk!$A$3:$F$1037,MATCH(Skráningarblað!F133,Einl.kk!$D$3:$D$1037,0),6),IF(AND(G133="Male",B133="Tvíliðaleikur"),INDEX(Tvíl.kk!$A$3:$F$1052,MATCH(Skráningarblað!F133,Tvíl.kk!$D$3:$D$1052,0),6),IF(AND(G133="Male",B133="Tvenndarleikur"),INDEX(Tvennd.kk!$A$3:$F$1020,MATCH(Skráningarblað!F133,Tvennd.kk!$D$3:$D$1020,0),6),IF(AND(G133="Female",B133="Einliðaleikur"),INDEX(Einl.kvk!$A$3:$F$1001,MATCH(Skráningarblað!F133,Einl.kvk!$D$3:$D$1001,0),6),IF(AND(G133="Female",B133="Tvíliðaleikur"),INDEX(Tvíl.kvk!$A$3:$F$1002,MATCH(Skráningarblað!F133,Tvíl.kvk!$D$3:$D$1002,0),6),IF(AND(G133="Female",B133="Tvenndarleikur"),INDEX(Tvennd.kvk!$A$3:$F$1006,MATCH(Skráningarblað!F133,Tvennd.kvk!$D$3:$D$1006,0),6),"")))))),0)</f>
        <v/>
      </c>
      <c r="O133" s="13" t="str">
        <f>IFERROR(IF(F133="","",IF(AND(NOT(B133="Einliðaleikur"),D133=""),"Partner Wanted",INDEX(Leikmannaskrá!$A$2:$D$1156,MATCH(D133,Leikmannaskrá!$A$2:$A$1160,0),2))),"")</f>
        <v/>
      </c>
      <c r="P133" s="13" t="str">
        <f>IFERROR(INDEX(Leikmannaskrá!$A$2:$D$1156,MATCH(D133,Leikmannaskrá!$A$2:$A$1160,0),4),"")</f>
        <v/>
      </c>
      <c r="Q133" s="13" t="str">
        <f>IFERROR(IF(AND(P133="Male",B133="Einliðaleikur"),INDEX(Einl.kk!$A$3:$F$1037,MATCH(Skráningarblað!O133,Einl.kk!$D$3:$D$1037,0),2),IF(AND(P133="Male",B133="Tvíliðaleikur"),INDEX(Tvíl.kk!$A$3:$F$1052,MATCH(Skráningarblað!O133,Tvíl.kk!$D$3:$D$1052,0),2),IF(AND(P133="Male",B133="Tvenndarleikur"),INDEX(Tvennd.kk!$A$3:$F$1020,MATCH(Skráningarblað!O133,Tvennd.kk!$D$3:$D$1020,0),2),IF(AND(P133="Female",B133="Einliðaleikur"),INDEX(Einl.kvk!$A$3:$F$1001,MATCH(Skráningarblað!O133,Einl.kvk!$D$3:$D$1001,0),2),IF(AND(P133="Female",B133="Tvíliðaleikur"),INDEX(Tvíl.kvk!$A$3:$F$1002,MATCH(Skráningarblað!O133,Tvíl.kvk!$D$3:$D$1002,0),2),IF(AND(P133="Female",B133="Tvenndarleikur"),INDEX(Tvennd.kvk!$A$3:$F$1006,MATCH(Skráningarblað!O133,Tvennd.kvk!$D$3:$D$1006,0),2),"")))))),"2. Deild")</f>
        <v/>
      </c>
      <c r="R133" s="13" t="str">
        <f t="shared" si="16"/>
        <v/>
      </c>
      <c r="S133" s="13" t="str">
        <f>IFERROR(IF(AND(P133="Male",B133="Einliðaleikur"),INDEX(Einl.kk!$A$3:$F$1037,MATCH(Skráningarblað!O133,Einl.kk!$D$3:$D$1037,0),6),IF(AND(P133="Male",B133="Tvíliðaleikur"),INDEX(Tvíl.kk!$A$3:$F$1052,MATCH(Skráningarblað!O133,Tvíl.kk!$D$3:$D$1052,0),6),IF(AND(P133="Male",B133="Tvenndarleikur"),INDEX(Tvennd.kk!$A$3:$F$1020,MATCH(Skráningarblað!O133,Tvennd.kk!$D$3:$D$1020,0),6),IF(AND(P133="Female",B133="Einliðaleikur"),INDEX(Einl.kvk!$A$3:$F$1001,MATCH(Skráningarblað!O133,Einl.kvk!$D$3:$D$1001,0),6),IF(AND(P133="Female",B133="Tvíliðaleikur"),INDEX(Tvíl.kvk!$A$3:$F$1002,MATCH(Skráningarblað!O133,Tvíl.kvk!$D$3:$D$1002,0),6),IF(AND(P133="Female",B133="Tvenndarleikur"),INDEX(Tvennd.kvk!$A$3:$F$1006,MATCH(Skráningarblað!O133,Tvennd.kvk!$D$3:$D$1006,0),6),"")))))),0)</f>
        <v/>
      </c>
      <c r="T133" s="13" t="str">
        <f>IFERROR(INDEX(Leikmannaskrá!$A$2:$E$597,MATCH(A133,Leikmannaskrá!$A$2:$A$597,0),5),"")</f>
        <v/>
      </c>
      <c r="U133" s="29" t="str">
        <f t="shared" si="17"/>
        <v/>
      </c>
    </row>
    <row r="134" spans="1:21" x14ac:dyDescent="0.35">
      <c r="A134" s="28"/>
      <c r="B134" s="28"/>
      <c r="C134" s="28"/>
      <c r="D134" s="28"/>
      <c r="E134" s="28"/>
      <c r="F134" s="13" t="str">
        <f>IFERROR(INDEX(Leikmannaskrá!$A$2:$D$1156,MATCH(A134,Leikmannaskrá!$A$2:$A$1160,0),2),"")</f>
        <v/>
      </c>
      <c r="G134" s="13" t="str">
        <f>IFERROR(INDEX(Leikmannaskrá!$A$2:$D$1156,MATCH(A134,Leikmannaskrá!$A$2:$A$1160,0),4),"")</f>
        <v/>
      </c>
      <c r="H134" s="13" t="str">
        <f>IFERROR(INDEX(Leikmannaskrá!$A$2:$D$1156,MATCH(A134,Leikmannaskrá!$A$2:$A$1160,0),3),"")</f>
        <v/>
      </c>
      <c r="I134" s="13" t="str">
        <f>IFERROR(IF(AND(G134="Male",B134="Einliðaleikur"),INDEX(Einl.kk!$A$3:$F$1037,MATCH(Skráningarblað!F134,Einl.kk!$D$3:$D$1037,0),2),IF(AND(G134="Male",B134="Tvíliðaleikur"),INDEX(Tvíl.kk!$A$3:$F$1052,MATCH(Skráningarblað!F134,Tvíl.kk!$D$3:$D$1052,0),2),IF(AND(G134="Male",B134="Tvenndarleikur"),INDEX(Tvennd.kk!$A$3:$F$1020,MATCH(Skráningarblað!F134,Tvennd.kk!$D$3:$D$1020,0),2),IF(AND(G134="Female",B134="Einliðaleikur"),INDEX(Einl.kvk!$A$3:$F$1001,MATCH(Skráningarblað!F134,Einl.kvk!$D$3:$D$1001,0),2),IF(AND(G134="Female",B134="Tvíliðaleikur"),INDEX(Tvíl.kvk!$A$3:$F$1002,MATCH(Skráningarblað!F134,Tvíl.kvk!$D$3:$D$1002,0),2),IF(AND(G134="Female",B134="Tvenndarleikur"),INDEX(Tvennd.kvk!$A$3:$F$1006,MATCH(Skráningarblað!F134,Tvennd.kvk!$D$3:$D$1006,0),2),"")))))),"2. Deild")</f>
        <v/>
      </c>
      <c r="J134" s="13" t="str">
        <f t="shared" si="12"/>
        <v/>
      </c>
      <c r="K134" s="13" t="str">
        <f t="shared" si="13"/>
        <v/>
      </c>
      <c r="L134" s="13">
        <f t="shared" si="14"/>
        <v>0</v>
      </c>
      <c r="M134" s="13" t="str">
        <f t="shared" si="15"/>
        <v xml:space="preserve"> -  </v>
      </c>
      <c r="N134" s="13" t="str">
        <f>IFERROR(IF(AND(G134="Male",B134="Einliðaleikur"),INDEX(Einl.kk!$A$3:$F$1037,MATCH(Skráningarblað!F134,Einl.kk!$D$3:$D$1037,0),6),IF(AND(G134="Male",B134="Tvíliðaleikur"),INDEX(Tvíl.kk!$A$3:$F$1052,MATCH(Skráningarblað!F134,Tvíl.kk!$D$3:$D$1052,0),6),IF(AND(G134="Male",B134="Tvenndarleikur"),INDEX(Tvennd.kk!$A$3:$F$1020,MATCH(Skráningarblað!F134,Tvennd.kk!$D$3:$D$1020,0),6),IF(AND(G134="Female",B134="Einliðaleikur"),INDEX(Einl.kvk!$A$3:$F$1001,MATCH(Skráningarblað!F134,Einl.kvk!$D$3:$D$1001,0),6),IF(AND(G134="Female",B134="Tvíliðaleikur"),INDEX(Tvíl.kvk!$A$3:$F$1002,MATCH(Skráningarblað!F134,Tvíl.kvk!$D$3:$D$1002,0),6),IF(AND(G134="Female",B134="Tvenndarleikur"),INDEX(Tvennd.kvk!$A$3:$F$1006,MATCH(Skráningarblað!F134,Tvennd.kvk!$D$3:$D$1006,0),6),"")))))),0)</f>
        <v/>
      </c>
      <c r="O134" s="13" t="str">
        <f>IFERROR(IF(F134="","",IF(AND(NOT(B134="Einliðaleikur"),D134=""),"Partner Wanted",INDEX(Leikmannaskrá!$A$2:$D$1156,MATCH(D134,Leikmannaskrá!$A$2:$A$1160,0),2))),"")</f>
        <v/>
      </c>
      <c r="P134" s="13" t="str">
        <f>IFERROR(INDEX(Leikmannaskrá!$A$2:$D$1156,MATCH(D134,Leikmannaskrá!$A$2:$A$1160,0),4),"")</f>
        <v/>
      </c>
      <c r="Q134" s="13" t="str">
        <f>IFERROR(IF(AND(P134="Male",B134="Einliðaleikur"),INDEX(Einl.kk!$A$3:$F$1037,MATCH(Skráningarblað!O134,Einl.kk!$D$3:$D$1037,0),2),IF(AND(P134="Male",B134="Tvíliðaleikur"),INDEX(Tvíl.kk!$A$3:$F$1052,MATCH(Skráningarblað!O134,Tvíl.kk!$D$3:$D$1052,0),2),IF(AND(P134="Male",B134="Tvenndarleikur"),INDEX(Tvennd.kk!$A$3:$F$1020,MATCH(Skráningarblað!O134,Tvennd.kk!$D$3:$D$1020,0),2),IF(AND(P134="Female",B134="Einliðaleikur"),INDEX(Einl.kvk!$A$3:$F$1001,MATCH(Skráningarblað!O134,Einl.kvk!$D$3:$D$1001,0),2),IF(AND(P134="Female",B134="Tvíliðaleikur"),INDEX(Tvíl.kvk!$A$3:$F$1002,MATCH(Skráningarblað!O134,Tvíl.kvk!$D$3:$D$1002,0),2),IF(AND(P134="Female",B134="Tvenndarleikur"),INDEX(Tvennd.kvk!$A$3:$F$1006,MATCH(Skráningarblað!O134,Tvennd.kvk!$D$3:$D$1006,0),2),"")))))),"2. Deild")</f>
        <v/>
      </c>
      <c r="R134" s="13" t="str">
        <f t="shared" si="16"/>
        <v/>
      </c>
      <c r="S134" s="13" t="str">
        <f>IFERROR(IF(AND(P134="Male",B134="Einliðaleikur"),INDEX(Einl.kk!$A$3:$F$1037,MATCH(Skráningarblað!O134,Einl.kk!$D$3:$D$1037,0),6),IF(AND(P134="Male",B134="Tvíliðaleikur"),INDEX(Tvíl.kk!$A$3:$F$1052,MATCH(Skráningarblað!O134,Tvíl.kk!$D$3:$D$1052,0),6),IF(AND(P134="Male",B134="Tvenndarleikur"),INDEX(Tvennd.kk!$A$3:$F$1020,MATCH(Skráningarblað!O134,Tvennd.kk!$D$3:$D$1020,0),6),IF(AND(P134="Female",B134="Einliðaleikur"),INDEX(Einl.kvk!$A$3:$F$1001,MATCH(Skráningarblað!O134,Einl.kvk!$D$3:$D$1001,0),6),IF(AND(P134="Female",B134="Tvíliðaleikur"),INDEX(Tvíl.kvk!$A$3:$F$1002,MATCH(Skráningarblað!O134,Tvíl.kvk!$D$3:$D$1002,0),6),IF(AND(P134="Female",B134="Tvenndarleikur"),INDEX(Tvennd.kvk!$A$3:$F$1006,MATCH(Skráningarblað!O134,Tvennd.kvk!$D$3:$D$1006,0),6),"")))))),0)</f>
        <v/>
      </c>
      <c r="T134" s="13" t="str">
        <f>IFERROR(INDEX(Leikmannaskrá!$A$2:$E$597,MATCH(A134,Leikmannaskrá!$A$2:$A$597,0),5),"")</f>
        <v/>
      </c>
      <c r="U134" s="29" t="str">
        <f t="shared" si="17"/>
        <v/>
      </c>
    </row>
    <row r="135" spans="1:21" x14ac:dyDescent="0.35">
      <c r="A135" s="28"/>
      <c r="B135" s="28"/>
      <c r="C135" s="28"/>
      <c r="D135" s="28"/>
      <c r="E135" s="28"/>
      <c r="F135" s="13" t="str">
        <f>IFERROR(INDEX(Leikmannaskrá!$A$2:$D$1156,MATCH(A135,Leikmannaskrá!$A$2:$A$1160,0),2),"")</f>
        <v/>
      </c>
      <c r="G135" s="13" t="str">
        <f>IFERROR(INDEX(Leikmannaskrá!$A$2:$D$1156,MATCH(A135,Leikmannaskrá!$A$2:$A$1160,0),4),"")</f>
        <v/>
      </c>
      <c r="H135" s="13" t="str">
        <f>IFERROR(INDEX(Leikmannaskrá!$A$2:$D$1156,MATCH(A135,Leikmannaskrá!$A$2:$A$1160,0),3),"")</f>
        <v/>
      </c>
      <c r="I135" s="13" t="str">
        <f>IFERROR(IF(AND(G135="Male",B135="Einliðaleikur"),INDEX(Einl.kk!$A$3:$F$1037,MATCH(Skráningarblað!F135,Einl.kk!$D$3:$D$1037,0),2),IF(AND(G135="Male",B135="Tvíliðaleikur"),INDEX(Tvíl.kk!$A$3:$F$1052,MATCH(Skráningarblað!F135,Tvíl.kk!$D$3:$D$1052,0),2),IF(AND(G135="Male",B135="Tvenndarleikur"),INDEX(Tvennd.kk!$A$3:$F$1020,MATCH(Skráningarblað!F135,Tvennd.kk!$D$3:$D$1020,0),2),IF(AND(G135="Female",B135="Einliðaleikur"),INDEX(Einl.kvk!$A$3:$F$1001,MATCH(Skráningarblað!F135,Einl.kvk!$D$3:$D$1001,0),2),IF(AND(G135="Female",B135="Tvíliðaleikur"),INDEX(Tvíl.kvk!$A$3:$F$1002,MATCH(Skráningarblað!F135,Tvíl.kvk!$D$3:$D$1002,0),2),IF(AND(G135="Female",B135="Tvenndarleikur"),INDEX(Tvennd.kvk!$A$3:$F$1006,MATCH(Skráningarblað!F135,Tvennd.kvk!$D$3:$D$1006,0),2),"")))))),"2. Deild")</f>
        <v/>
      </c>
      <c r="J135" s="13" t="str">
        <f t="shared" si="12"/>
        <v/>
      </c>
      <c r="K135" s="13" t="str">
        <f t="shared" si="13"/>
        <v/>
      </c>
      <c r="L135" s="13">
        <f t="shared" si="14"/>
        <v>0</v>
      </c>
      <c r="M135" s="13" t="str">
        <f t="shared" si="15"/>
        <v xml:space="preserve"> -  </v>
      </c>
      <c r="N135" s="13" t="str">
        <f>IFERROR(IF(AND(G135="Male",B135="Einliðaleikur"),INDEX(Einl.kk!$A$3:$F$1037,MATCH(Skráningarblað!F135,Einl.kk!$D$3:$D$1037,0),6),IF(AND(G135="Male",B135="Tvíliðaleikur"),INDEX(Tvíl.kk!$A$3:$F$1052,MATCH(Skráningarblað!F135,Tvíl.kk!$D$3:$D$1052,0),6),IF(AND(G135="Male",B135="Tvenndarleikur"),INDEX(Tvennd.kk!$A$3:$F$1020,MATCH(Skráningarblað!F135,Tvennd.kk!$D$3:$D$1020,0),6),IF(AND(G135="Female",B135="Einliðaleikur"),INDEX(Einl.kvk!$A$3:$F$1001,MATCH(Skráningarblað!F135,Einl.kvk!$D$3:$D$1001,0),6),IF(AND(G135="Female",B135="Tvíliðaleikur"),INDEX(Tvíl.kvk!$A$3:$F$1002,MATCH(Skráningarblað!F135,Tvíl.kvk!$D$3:$D$1002,0),6),IF(AND(G135="Female",B135="Tvenndarleikur"),INDEX(Tvennd.kvk!$A$3:$F$1006,MATCH(Skráningarblað!F135,Tvennd.kvk!$D$3:$D$1006,0),6),"")))))),0)</f>
        <v/>
      </c>
      <c r="O135" s="13" t="str">
        <f>IFERROR(IF(F135="","",IF(AND(NOT(B135="Einliðaleikur"),D135=""),"Partner Wanted",INDEX(Leikmannaskrá!$A$2:$D$1156,MATCH(D135,Leikmannaskrá!$A$2:$A$1160,0),2))),"")</f>
        <v/>
      </c>
      <c r="P135" s="13" t="str">
        <f>IFERROR(INDEX(Leikmannaskrá!$A$2:$D$1156,MATCH(D135,Leikmannaskrá!$A$2:$A$1160,0),4),"")</f>
        <v/>
      </c>
      <c r="Q135" s="13" t="str">
        <f>IFERROR(IF(AND(P135="Male",B135="Einliðaleikur"),INDEX(Einl.kk!$A$3:$F$1037,MATCH(Skráningarblað!O135,Einl.kk!$D$3:$D$1037,0),2),IF(AND(P135="Male",B135="Tvíliðaleikur"),INDEX(Tvíl.kk!$A$3:$F$1052,MATCH(Skráningarblað!O135,Tvíl.kk!$D$3:$D$1052,0),2),IF(AND(P135="Male",B135="Tvenndarleikur"),INDEX(Tvennd.kk!$A$3:$F$1020,MATCH(Skráningarblað!O135,Tvennd.kk!$D$3:$D$1020,0),2),IF(AND(P135="Female",B135="Einliðaleikur"),INDEX(Einl.kvk!$A$3:$F$1001,MATCH(Skráningarblað!O135,Einl.kvk!$D$3:$D$1001,0),2),IF(AND(P135="Female",B135="Tvíliðaleikur"),INDEX(Tvíl.kvk!$A$3:$F$1002,MATCH(Skráningarblað!O135,Tvíl.kvk!$D$3:$D$1002,0),2),IF(AND(P135="Female",B135="Tvenndarleikur"),INDEX(Tvennd.kvk!$A$3:$F$1006,MATCH(Skráningarblað!O135,Tvennd.kvk!$D$3:$D$1006,0),2),"")))))),"2. Deild")</f>
        <v/>
      </c>
      <c r="R135" s="13" t="str">
        <f t="shared" si="16"/>
        <v/>
      </c>
      <c r="S135" s="13" t="str">
        <f>IFERROR(IF(AND(P135="Male",B135="Einliðaleikur"),INDEX(Einl.kk!$A$3:$F$1037,MATCH(Skráningarblað!O135,Einl.kk!$D$3:$D$1037,0),6),IF(AND(P135="Male",B135="Tvíliðaleikur"),INDEX(Tvíl.kk!$A$3:$F$1052,MATCH(Skráningarblað!O135,Tvíl.kk!$D$3:$D$1052,0),6),IF(AND(P135="Male",B135="Tvenndarleikur"),INDEX(Tvennd.kk!$A$3:$F$1020,MATCH(Skráningarblað!O135,Tvennd.kk!$D$3:$D$1020,0),6),IF(AND(P135="Female",B135="Einliðaleikur"),INDEX(Einl.kvk!$A$3:$F$1001,MATCH(Skráningarblað!O135,Einl.kvk!$D$3:$D$1001,0),6),IF(AND(P135="Female",B135="Tvíliðaleikur"),INDEX(Tvíl.kvk!$A$3:$F$1002,MATCH(Skráningarblað!O135,Tvíl.kvk!$D$3:$D$1002,0),6),IF(AND(P135="Female",B135="Tvenndarleikur"),INDEX(Tvennd.kvk!$A$3:$F$1006,MATCH(Skráningarblað!O135,Tvennd.kvk!$D$3:$D$1006,0),6),"")))))),0)</f>
        <v/>
      </c>
      <c r="T135" s="13" t="str">
        <f>IFERROR(INDEX(Leikmannaskrá!$A$2:$E$597,MATCH(A135,Leikmannaskrá!$A$2:$A$597,0),5),"")</f>
        <v/>
      </c>
      <c r="U135" s="29" t="str">
        <f t="shared" si="17"/>
        <v/>
      </c>
    </row>
    <row r="136" spans="1:21" x14ac:dyDescent="0.35">
      <c r="A136" s="28"/>
      <c r="B136" s="28"/>
      <c r="C136" s="28"/>
      <c r="D136" s="28"/>
      <c r="E136" s="28"/>
      <c r="F136" s="13" t="str">
        <f>IFERROR(INDEX(Leikmannaskrá!$A$2:$D$1156,MATCH(A136,Leikmannaskrá!$A$2:$A$1160,0),2),"")</f>
        <v/>
      </c>
      <c r="G136" s="13" t="str">
        <f>IFERROR(INDEX(Leikmannaskrá!$A$2:$D$1156,MATCH(A136,Leikmannaskrá!$A$2:$A$1160,0),4),"")</f>
        <v/>
      </c>
      <c r="H136" s="13" t="str">
        <f>IFERROR(INDEX(Leikmannaskrá!$A$2:$D$1156,MATCH(A136,Leikmannaskrá!$A$2:$A$1160,0),3),"")</f>
        <v/>
      </c>
      <c r="I136" s="13" t="str">
        <f>IFERROR(IF(AND(G136="Male",B136="Einliðaleikur"),INDEX(Einl.kk!$A$3:$F$1037,MATCH(Skráningarblað!F136,Einl.kk!$D$3:$D$1037,0),2),IF(AND(G136="Male",B136="Tvíliðaleikur"),INDEX(Tvíl.kk!$A$3:$F$1052,MATCH(Skráningarblað!F136,Tvíl.kk!$D$3:$D$1052,0),2),IF(AND(G136="Male",B136="Tvenndarleikur"),INDEX(Tvennd.kk!$A$3:$F$1020,MATCH(Skráningarblað!F136,Tvennd.kk!$D$3:$D$1020,0),2),IF(AND(G136="Female",B136="Einliðaleikur"),INDEX(Einl.kvk!$A$3:$F$1001,MATCH(Skráningarblað!F136,Einl.kvk!$D$3:$D$1001,0),2),IF(AND(G136="Female",B136="Tvíliðaleikur"),INDEX(Tvíl.kvk!$A$3:$F$1002,MATCH(Skráningarblað!F136,Tvíl.kvk!$D$3:$D$1002,0),2),IF(AND(G136="Female",B136="Tvenndarleikur"),INDEX(Tvennd.kvk!$A$3:$F$1006,MATCH(Skráningarblað!F136,Tvennd.kvk!$D$3:$D$1006,0),2),"")))))),"2. Deild")</f>
        <v/>
      </c>
      <c r="J136" s="13" t="str">
        <f t="shared" si="12"/>
        <v/>
      </c>
      <c r="K136" s="13" t="str">
        <f t="shared" si="13"/>
        <v/>
      </c>
      <c r="L136" s="13">
        <f t="shared" si="14"/>
        <v>0</v>
      </c>
      <c r="M136" s="13" t="str">
        <f t="shared" si="15"/>
        <v xml:space="preserve"> -  </v>
      </c>
      <c r="N136" s="13" t="str">
        <f>IFERROR(IF(AND(G136="Male",B136="Einliðaleikur"),INDEX(Einl.kk!$A$3:$F$1037,MATCH(Skráningarblað!F136,Einl.kk!$D$3:$D$1037,0),6),IF(AND(G136="Male",B136="Tvíliðaleikur"),INDEX(Tvíl.kk!$A$3:$F$1052,MATCH(Skráningarblað!F136,Tvíl.kk!$D$3:$D$1052,0),6),IF(AND(G136="Male",B136="Tvenndarleikur"),INDEX(Tvennd.kk!$A$3:$F$1020,MATCH(Skráningarblað!F136,Tvennd.kk!$D$3:$D$1020,0),6),IF(AND(G136="Female",B136="Einliðaleikur"),INDEX(Einl.kvk!$A$3:$F$1001,MATCH(Skráningarblað!F136,Einl.kvk!$D$3:$D$1001,0),6),IF(AND(G136="Female",B136="Tvíliðaleikur"),INDEX(Tvíl.kvk!$A$3:$F$1002,MATCH(Skráningarblað!F136,Tvíl.kvk!$D$3:$D$1002,0),6),IF(AND(G136="Female",B136="Tvenndarleikur"),INDEX(Tvennd.kvk!$A$3:$F$1006,MATCH(Skráningarblað!F136,Tvennd.kvk!$D$3:$D$1006,0),6),"")))))),0)</f>
        <v/>
      </c>
      <c r="O136" s="13" t="str">
        <f>IFERROR(IF(F136="","",IF(AND(NOT(B136="Einliðaleikur"),D136=""),"Partner Wanted",INDEX(Leikmannaskrá!$A$2:$D$1156,MATCH(D136,Leikmannaskrá!$A$2:$A$1160,0),2))),"")</f>
        <v/>
      </c>
      <c r="P136" s="13" t="str">
        <f>IFERROR(INDEX(Leikmannaskrá!$A$2:$D$1156,MATCH(D136,Leikmannaskrá!$A$2:$A$1160,0),4),"")</f>
        <v/>
      </c>
      <c r="Q136" s="13" t="str">
        <f>IFERROR(IF(AND(P136="Male",B136="Einliðaleikur"),INDEX(Einl.kk!$A$3:$F$1037,MATCH(Skráningarblað!O136,Einl.kk!$D$3:$D$1037,0),2),IF(AND(P136="Male",B136="Tvíliðaleikur"),INDEX(Tvíl.kk!$A$3:$F$1052,MATCH(Skráningarblað!O136,Tvíl.kk!$D$3:$D$1052,0),2),IF(AND(P136="Male",B136="Tvenndarleikur"),INDEX(Tvennd.kk!$A$3:$F$1020,MATCH(Skráningarblað!O136,Tvennd.kk!$D$3:$D$1020,0),2),IF(AND(P136="Female",B136="Einliðaleikur"),INDEX(Einl.kvk!$A$3:$F$1001,MATCH(Skráningarblað!O136,Einl.kvk!$D$3:$D$1001,0),2),IF(AND(P136="Female",B136="Tvíliðaleikur"),INDEX(Tvíl.kvk!$A$3:$F$1002,MATCH(Skráningarblað!O136,Tvíl.kvk!$D$3:$D$1002,0),2),IF(AND(P136="Female",B136="Tvenndarleikur"),INDEX(Tvennd.kvk!$A$3:$F$1006,MATCH(Skráningarblað!O136,Tvennd.kvk!$D$3:$D$1006,0),2),"")))))),"2. Deild")</f>
        <v/>
      </c>
      <c r="R136" s="13" t="str">
        <f t="shared" si="16"/>
        <v/>
      </c>
      <c r="S136" s="13" t="str">
        <f>IFERROR(IF(AND(P136="Male",B136="Einliðaleikur"),INDEX(Einl.kk!$A$3:$F$1037,MATCH(Skráningarblað!O136,Einl.kk!$D$3:$D$1037,0),6),IF(AND(P136="Male",B136="Tvíliðaleikur"),INDEX(Tvíl.kk!$A$3:$F$1052,MATCH(Skráningarblað!O136,Tvíl.kk!$D$3:$D$1052,0),6),IF(AND(P136="Male",B136="Tvenndarleikur"),INDEX(Tvennd.kk!$A$3:$F$1020,MATCH(Skráningarblað!O136,Tvennd.kk!$D$3:$D$1020,0),6),IF(AND(P136="Female",B136="Einliðaleikur"),INDEX(Einl.kvk!$A$3:$F$1001,MATCH(Skráningarblað!O136,Einl.kvk!$D$3:$D$1001,0),6),IF(AND(P136="Female",B136="Tvíliðaleikur"),INDEX(Tvíl.kvk!$A$3:$F$1002,MATCH(Skráningarblað!O136,Tvíl.kvk!$D$3:$D$1002,0),6),IF(AND(P136="Female",B136="Tvenndarleikur"),INDEX(Tvennd.kvk!$A$3:$F$1006,MATCH(Skráningarblað!O136,Tvennd.kvk!$D$3:$D$1006,0),6),"")))))),0)</f>
        <v/>
      </c>
      <c r="T136" s="13" t="str">
        <f>IFERROR(INDEX(Leikmannaskrá!$A$2:$E$597,MATCH(A136,Leikmannaskrá!$A$2:$A$597,0),5),"")</f>
        <v/>
      </c>
      <c r="U136" s="29" t="str">
        <f t="shared" si="17"/>
        <v/>
      </c>
    </row>
    <row r="137" spans="1:21" x14ac:dyDescent="0.35">
      <c r="A137" s="28"/>
      <c r="B137" s="28"/>
      <c r="C137" s="28"/>
      <c r="D137" s="28"/>
      <c r="E137" s="28"/>
      <c r="F137" s="13" t="str">
        <f>IFERROR(INDEX(Leikmannaskrá!$A$2:$D$1156,MATCH(A137,Leikmannaskrá!$A$2:$A$1160,0),2),"")</f>
        <v/>
      </c>
      <c r="G137" s="13" t="str">
        <f>IFERROR(INDEX(Leikmannaskrá!$A$2:$D$1156,MATCH(A137,Leikmannaskrá!$A$2:$A$1160,0),4),"")</f>
        <v/>
      </c>
      <c r="H137" s="13" t="str">
        <f>IFERROR(INDEX(Leikmannaskrá!$A$2:$D$1156,MATCH(A137,Leikmannaskrá!$A$2:$A$1160,0),3),"")</f>
        <v/>
      </c>
      <c r="I137" s="13" t="str">
        <f>IFERROR(IF(AND(G137="Male",B137="Einliðaleikur"),INDEX(Einl.kk!$A$3:$F$1037,MATCH(Skráningarblað!F137,Einl.kk!$D$3:$D$1037,0),2),IF(AND(G137="Male",B137="Tvíliðaleikur"),INDEX(Tvíl.kk!$A$3:$F$1052,MATCH(Skráningarblað!F137,Tvíl.kk!$D$3:$D$1052,0),2),IF(AND(G137="Male",B137="Tvenndarleikur"),INDEX(Tvennd.kk!$A$3:$F$1020,MATCH(Skráningarblað!F137,Tvennd.kk!$D$3:$D$1020,0),2),IF(AND(G137="Female",B137="Einliðaleikur"),INDEX(Einl.kvk!$A$3:$F$1001,MATCH(Skráningarblað!F137,Einl.kvk!$D$3:$D$1001,0),2),IF(AND(G137="Female",B137="Tvíliðaleikur"),INDEX(Tvíl.kvk!$A$3:$F$1002,MATCH(Skráningarblað!F137,Tvíl.kvk!$D$3:$D$1002,0),2),IF(AND(G137="Female",B137="Tvenndarleikur"),INDEX(Tvennd.kvk!$A$3:$F$1006,MATCH(Skráningarblað!F137,Tvennd.kvk!$D$3:$D$1006,0),2),"")))))),"2. Deild")</f>
        <v/>
      </c>
      <c r="J137" s="13" t="str">
        <f t="shared" si="12"/>
        <v/>
      </c>
      <c r="K137" s="13" t="str">
        <f t="shared" si="13"/>
        <v/>
      </c>
      <c r="L137" s="13">
        <f t="shared" si="14"/>
        <v>0</v>
      </c>
      <c r="M137" s="13" t="str">
        <f t="shared" si="15"/>
        <v xml:space="preserve"> -  </v>
      </c>
      <c r="N137" s="13" t="str">
        <f>IFERROR(IF(AND(G137="Male",B137="Einliðaleikur"),INDEX(Einl.kk!$A$3:$F$1037,MATCH(Skráningarblað!F137,Einl.kk!$D$3:$D$1037,0),6),IF(AND(G137="Male",B137="Tvíliðaleikur"),INDEX(Tvíl.kk!$A$3:$F$1052,MATCH(Skráningarblað!F137,Tvíl.kk!$D$3:$D$1052,0),6),IF(AND(G137="Male",B137="Tvenndarleikur"),INDEX(Tvennd.kk!$A$3:$F$1020,MATCH(Skráningarblað!F137,Tvennd.kk!$D$3:$D$1020,0),6),IF(AND(G137="Female",B137="Einliðaleikur"),INDEX(Einl.kvk!$A$3:$F$1001,MATCH(Skráningarblað!F137,Einl.kvk!$D$3:$D$1001,0),6),IF(AND(G137="Female",B137="Tvíliðaleikur"),INDEX(Tvíl.kvk!$A$3:$F$1002,MATCH(Skráningarblað!F137,Tvíl.kvk!$D$3:$D$1002,0),6),IF(AND(G137="Female",B137="Tvenndarleikur"),INDEX(Tvennd.kvk!$A$3:$F$1006,MATCH(Skráningarblað!F137,Tvennd.kvk!$D$3:$D$1006,0),6),"")))))),0)</f>
        <v/>
      </c>
      <c r="O137" s="13" t="str">
        <f>IFERROR(IF(F137="","",IF(AND(NOT(B137="Einliðaleikur"),D137=""),"Partner Wanted",INDEX(Leikmannaskrá!$A$2:$D$1156,MATCH(D137,Leikmannaskrá!$A$2:$A$1160,0),2))),"")</f>
        <v/>
      </c>
      <c r="P137" s="13" t="str">
        <f>IFERROR(INDEX(Leikmannaskrá!$A$2:$D$1156,MATCH(D137,Leikmannaskrá!$A$2:$A$1160,0),4),"")</f>
        <v/>
      </c>
      <c r="Q137" s="13" t="str">
        <f>IFERROR(IF(AND(P137="Male",B137="Einliðaleikur"),INDEX(Einl.kk!$A$3:$F$1037,MATCH(Skráningarblað!O137,Einl.kk!$D$3:$D$1037,0),2),IF(AND(P137="Male",B137="Tvíliðaleikur"),INDEX(Tvíl.kk!$A$3:$F$1052,MATCH(Skráningarblað!O137,Tvíl.kk!$D$3:$D$1052,0),2),IF(AND(P137="Male",B137="Tvenndarleikur"),INDEX(Tvennd.kk!$A$3:$F$1020,MATCH(Skráningarblað!O137,Tvennd.kk!$D$3:$D$1020,0),2),IF(AND(P137="Female",B137="Einliðaleikur"),INDEX(Einl.kvk!$A$3:$F$1001,MATCH(Skráningarblað!O137,Einl.kvk!$D$3:$D$1001,0),2),IF(AND(P137="Female",B137="Tvíliðaleikur"),INDEX(Tvíl.kvk!$A$3:$F$1002,MATCH(Skráningarblað!O137,Tvíl.kvk!$D$3:$D$1002,0),2),IF(AND(P137="Female",B137="Tvenndarleikur"),INDEX(Tvennd.kvk!$A$3:$F$1006,MATCH(Skráningarblað!O137,Tvennd.kvk!$D$3:$D$1006,0),2),"")))))),"2. Deild")</f>
        <v/>
      </c>
      <c r="R137" s="13" t="str">
        <f t="shared" si="16"/>
        <v/>
      </c>
      <c r="S137" s="13" t="str">
        <f>IFERROR(IF(AND(P137="Male",B137="Einliðaleikur"),INDEX(Einl.kk!$A$3:$F$1037,MATCH(Skráningarblað!O137,Einl.kk!$D$3:$D$1037,0),6),IF(AND(P137="Male",B137="Tvíliðaleikur"),INDEX(Tvíl.kk!$A$3:$F$1052,MATCH(Skráningarblað!O137,Tvíl.kk!$D$3:$D$1052,0),6),IF(AND(P137="Male",B137="Tvenndarleikur"),INDEX(Tvennd.kk!$A$3:$F$1020,MATCH(Skráningarblað!O137,Tvennd.kk!$D$3:$D$1020,0),6),IF(AND(P137="Female",B137="Einliðaleikur"),INDEX(Einl.kvk!$A$3:$F$1001,MATCH(Skráningarblað!O137,Einl.kvk!$D$3:$D$1001,0),6),IF(AND(P137="Female",B137="Tvíliðaleikur"),INDEX(Tvíl.kvk!$A$3:$F$1002,MATCH(Skráningarblað!O137,Tvíl.kvk!$D$3:$D$1002,0),6),IF(AND(P137="Female",B137="Tvenndarleikur"),INDEX(Tvennd.kvk!$A$3:$F$1006,MATCH(Skráningarblað!O137,Tvennd.kvk!$D$3:$D$1006,0),6),"")))))),0)</f>
        <v/>
      </c>
      <c r="T137" s="13" t="str">
        <f>IFERROR(INDEX(Leikmannaskrá!$A$2:$E$597,MATCH(A137,Leikmannaskrá!$A$2:$A$597,0),5),"")</f>
        <v/>
      </c>
      <c r="U137" s="29" t="str">
        <f t="shared" si="17"/>
        <v/>
      </c>
    </row>
    <row r="138" spans="1:21" x14ac:dyDescent="0.35">
      <c r="A138" s="28"/>
      <c r="B138" s="28"/>
      <c r="C138" s="28"/>
      <c r="D138" s="28"/>
      <c r="E138" s="28"/>
      <c r="F138" s="13" t="str">
        <f>IFERROR(INDEX(Leikmannaskrá!$A$2:$D$1156,MATCH(A138,Leikmannaskrá!$A$2:$A$1160,0),2),"")</f>
        <v/>
      </c>
      <c r="G138" s="13" t="str">
        <f>IFERROR(INDEX(Leikmannaskrá!$A$2:$D$1156,MATCH(A138,Leikmannaskrá!$A$2:$A$1160,0),4),"")</f>
        <v/>
      </c>
      <c r="H138" s="13" t="str">
        <f>IFERROR(INDEX(Leikmannaskrá!$A$2:$D$1156,MATCH(A138,Leikmannaskrá!$A$2:$A$1160,0),3),"")</f>
        <v/>
      </c>
      <c r="I138" s="13" t="str">
        <f>IFERROR(IF(AND(G138="Male",B138="Einliðaleikur"),INDEX(Einl.kk!$A$3:$F$1037,MATCH(Skráningarblað!F138,Einl.kk!$D$3:$D$1037,0),2),IF(AND(G138="Male",B138="Tvíliðaleikur"),INDEX(Tvíl.kk!$A$3:$F$1052,MATCH(Skráningarblað!F138,Tvíl.kk!$D$3:$D$1052,0),2),IF(AND(G138="Male",B138="Tvenndarleikur"),INDEX(Tvennd.kk!$A$3:$F$1020,MATCH(Skráningarblað!F138,Tvennd.kk!$D$3:$D$1020,0),2),IF(AND(G138="Female",B138="Einliðaleikur"),INDEX(Einl.kvk!$A$3:$F$1001,MATCH(Skráningarblað!F138,Einl.kvk!$D$3:$D$1001,0),2),IF(AND(G138="Female",B138="Tvíliðaleikur"),INDEX(Tvíl.kvk!$A$3:$F$1002,MATCH(Skráningarblað!F138,Tvíl.kvk!$D$3:$D$1002,0),2),IF(AND(G138="Female",B138="Tvenndarleikur"),INDEX(Tvennd.kvk!$A$3:$F$1006,MATCH(Skráningarblað!F138,Tvennd.kvk!$D$3:$D$1006,0),2),"")))))),"2. Deild")</f>
        <v/>
      </c>
      <c r="J138" s="13" t="str">
        <f t="shared" si="12"/>
        <v/>
      </c>
      <c r="K138" s="13" t="str">
        <f t="shared" si="13"/>
        <v/>
      </c>
      <c r="L138" s="13">
        <f t="shared" si="14"/>
        <v>0</v>
      </c>
      <c r="M138" s="13" t="str">
        <f t="shared" si="15"/>
        <v xml:space="preserve"> -  </v>
      </c>
      <c r="N138" s="13" t="str">
        <f>IFERROR(IF(AND(G138="Male",B138="Einliðaleikur"),INDEX(Einl.kk!$A$3:$F$1037,MATCH(Skráningarblað!F138,Einl.kk!$D$3:$D$1037,0),6),IF(AND(G138="Male",B138="Tvíliðaleikur"),INDEX(Tvíl.kk!$A$3:$F$1052,MATCH(Skráningarblað!F138,Tvíl.kk!$D$3:$D$1052,0),6),IF(AND(G138="Male",B138="Tvenndarleikur"),INDEX(Tvennd.kk!$A$3:$F$1020,MATCH(Skráningarblað!F138,Tvennd.kk!$D$3:$D$1020,0),6),IF(AND(G138="Female",B138="Einliðaleikur"),INDEX(Einl.kvk!$A$3:$F$1001,MATCH(Skráningarblað!F138,Einl.kvk!$D$3:$D$1001,0),6),IF(AND(G138="Female",B138="Tvíliðaleikur"),INDEX(Tvíl.kvk!$A$3:$F$1002,MATCH(Skráningarblað!F138,Tvíl.kvk!$D$3:$D$1002,0),6),IF(AND(G138="Female",B138="Tvenndarleikur"),INDEX(Tvennd.kvk!$A$3:$F$1006,MATCH(Skráningarblað!F138,Tvennd.kvk!$D$3:$D$1006,0),6),"")))))),0)</f>
        <v/>
      </c>
      <c r="O138" s="13" t="str">
        <f>IFERROR(IF(F138="","",IF(AND(NOT(B138="Einliðaleikur"),D138=""),"Partner Wanted",INDEX(Leikmannaskrá!$A$2:$D$1156,MATCH(D138,Leikmannaskrá!$A$2:$A$1160,0),2))),"")</f>
        <v/>
      </c>
      <c r="P138" s="13" t="str">
        <f>IFERROR(INDEX(Leikmannaskrá!$A$2:$D$1156,MATCH(D138,Leikmannaskrá!$A$2:$A$1160,0),4),"")</f>
        <v/>
      </c>
      <c r="Q138" s="13" t="str">
        <f>IFERROR(IF(AND(P138="Male",B138="Einliðaleikur"),INDEX(Einl.kk!$A$3:$F$1037,MATCH(Skráningarblað!O138,Einl.kk!$D$3:$D$1037,0),2),IF(AND(P138="Male",B138="Tvíliðaleikur"),INDEX(Tvíl.kk!$A$3:$F$1052,MATCH(Skráningarblað!O138,Tvíl.kk!$D$3:$D$1052,0),2),IF(AND(P138="Male",B138="Tvenndarleikur"),INDEX(Tvennd.kk!$A$3:$F$1020,MATCH(Skráningarblað!O138,Tvennd.kk!$D$3:$D$1020,0),2),IF(AND(P138="Female",B138="Einliðaleikur"),INDEX(Einl.kvk!$A$3:$F$1001,MATCH(Skráningarblað!O138,Einl.kvk!$D$3:$D$1001,0),2),IF(AND(P138="Female",B138="Tvíliðaleikur"),INDEX(Tvíl.kvk!$A$3:$F$1002,MATCH(Skráningarblað!O138,Tvíl.kvk!$D$3:$D$1002,0),2),IF(AND(P138="Female",B138="Tvenndarleikur"),INDEX(Tvennd.kvk!$A$3:$F$1006,MATCH(Skráningarblað!O138,Tvennd.kvk!$D$3:$D$1006,0),2),"")))))),"2. Deild")</f>
        <v/>
      </c>
      <c r="R138" s="13" t="str">
        <f t="shared" si="16"/>
        <v/>
      </c>
      <c r="S138" s="13" t="str">
        <f>IFERROR(IF(AND(P138="Male",B138="Einliðaleikur"),INDEX(Einl.kk!$A$3:$F$1037,MATCH(Skráningarblað!O138,Einl.kk!$D$3:$D$1037,0),6),IF(AND(P138="Male",B138="Tvíliðaleikur"),INDEX(Tvíl.kk!$A$3:$F$1052,MATCH(Skráningarblað!O138,Tvíl.kk!$D$3:$D$1052,0),6),IF(AND(P138="Male",B138="Tvenndarleikur"),INDEX(Tvennd.kk!$A$3:$F$1020,MATCH(Skráningarblað!O138,Tvennd.kk!$D$3:$D$1020,0),6),IF(AND(P138="Female",B138="Einliðaleikur"),INDEX(Einl.kvk!$A$3:$F$1001,MATCH(Skráningarblað!O138,Einl.kvk!$D$3:$D$1001,0),6),IF(AND(P138="Female",B138="Tvíliðaleikur"),INDEX(Tvíl.kvk!$A$3:$F$1002,MATCH(Skráningarblað!O138,Tvíl.kvk!$D$3:$D$1002,0),6),IF(AND(P138="Female",B138="Tvenndarleikur"),INDEX(Tvennd.kvk!$A$3:$F$1006,MATCH(Skráningarblað!O138,Tvennd.kvk!$D$3:$D$1006,0),6),"")))))),0)</f>
        <v/>
      </c>
      <c r="T138" s="13" t="str">
        <f>IFERROR(INDEX(Leikmannaskrá!$A$2:$E$597,MATCH(A138,Leikmannaskrá!$A$2:$A$597,0),5),"")</f>
        <v/>
      </c>
      <c r="U138" s="29" t="str">
        <f t="shared" si="17"/>
        <v/>
      </c>
    </row>
    <row r="139" spans="1:21" x14ac:dyDescent="0.35">
      <c r="A139" s="28"/>
      <c r="B139" s="28"/>
      <c r="C139" s="28"/>
      <c r="D139" s="28"/>
      <c r="E139" s="28"/>
      <c r="F139" s="13" t="str">
        <f>IFERROR(INDEX(Leikmannaskrá!$A$2:$D$1156,MATCH(A139,Leikmannaskrá!$A$2:$A$1160,0),2),"")</f>
        <v/>
      </c>
      <c r="G139" s="13" t="str">
        <f>IFERROR(INDEX(Leikmannaskrá!$A$2:$D$1156,MATCH(A139,Leikmannaskrá!$A$2:$A$1160,0),4),"")</f>
        <v/>
      </c>
      <c r="H139" s="13" t="str">
        <f>IFERROR(INDEX(Leikmannaskrá!$A$2:$D$1156,MATCH(A139,Leikmannaskrá!$A$2:$A$1160,0),3),"")</f>
        <v/>
      </c>
      <c r="I139" s="13" t="str">
        <f>IFERROR(IF(AND(G139="Male",B139="Einliðaleikur"),INDEX(Einl.kk!$A$3:$F$1037,MATCH(Skráningarblað!F139,Einl.kk!$D$3:$D$1037,0),2),IF(AND(G139="Male",B139="Tvíliðaleikur"),INDEX(Tvíl.kk!$A$3:$F$1052,MATCH(Skráningarblað!F139,Tvíl.kk!$D$3:$D$1052,0),2),IF(AND(G139="Male",B139="Tvenndarleikur"),INDEX(Tvennd.kk!$A$3:$F$1020,MATCH(Skráningarblað!F139,Tvennd.kk!$D$3:$D$1020,0),2),IF(AND(G139="Female",B139="Einliðaleikur"),INDEX(Einl.kvk!$A$3:$F$1001,MATCH(Skráningarblað!F139,Einl.kvk!$D$3:$D$1001,0),2),IF(AND(G139="Female",B139="Tvíliðaleikur"),INDEX(Tvíl.kvk!$A$3:$F$1002,MATCH(Skráningarblað!F139,Tvíl.kvk!$D$3:$D$1002,0),2),IF(AND(G139="Female",B139="Tvenndarleikur"),INDEX(Tvennd.kvk!$A$3:$F$1006,MATCH(Skráningarblað!F139,Tvennd.kvk!$D$3:$D$1006,0),2),"")))))),"2. Deild")</f>
        <v/>
      </c>
      <c r="J139" s="13" t="str">
        <f t="shared" si="12"/>
        <v/>
      </c>
      <c r="K139" s="13" t="str">
        <f t="shared" si="13"/>
        <v/>
      </c>
      <c r="L139" s="13">
        <f t="shared" si="14"/>
        <v>0</v>
      </c>
      <c r="M139" s="13" t="str">
        <f t="shared" si="15"/>
        <v xml:space="preserve"> -  </v>
      </c>
      <c r="N139" s="13" t="str">
        <f>IFERROR(IF(AND(G139="Male",B139="Einliðaleikur"),INDEX(Einl.kk!$A$3:$F$1037,MATCH(Skráningarblað!F139,Einl.kk!$D$3:$D$1037,0),6),IF(AND(G139="Male",B139="Tvíliðaleikur"),INDEX(Tvíl.kk!$A$3:$F$1052,MATCH(Skráningarblað!F139,Tvíl.kk!$D$3:$D$1052,0),6),IF(AND(G139="Male",B139="Tvenndarleikur"),INDEX(Tvennd.kk!$A$3:$F$1020,MATCH(Skráningarblað!F139,Tvennd.kk!$D$3:$D$1020,0),6),IF(AND(G139="Female",B139="Einliðaleikur"),INDEX(Einl.kvk!$A$3:$F$1001,MATCH(Skráningarblað!F139,Einl.kvk!$D$3:$D$1001,0),6),IF(AND(G139="Female",B139="Tvíliðaleikur"),INDEX(Tvíl.kvk!$A$3:$F$1002,MATCH(Skráningarblað!F139,Tvíl.kvk!$D$3:$D$1002,0),6),IF(AND(G139="Female",B139="Tvenndarleikur"),INDEX(Tvennd.kvk!$A$3:$F$1006,MATCH(Skráningarblað!F139,Tvennd.kvk!$D$3:$D$1006,0),6),"")))))),0)</f>
        <v/>
      </c>
      <c r="O139" s="13" t="str">
        <f>IFERROR(IF(F139="","",IF(AND(NOT(B139="Einliðaleikur"),D139=""),"Partner Wanted",INDEX(Leikmannaskrá!$A$2:$D$1156,MATCH(D139,Leikmannaskrá!$A$2:$A$1160,0),2))),"")</f>
        <v/>
      </c>
      <c r="P139" s="13" t="str">
        <f>IFERROR(INDEX(Leikmannaskrá!$A$2:$D$1156,MATCH(D139,Leikmannaskrá!$A$2:$A$1160,0),4),"")</f>
        <v/>
      </c>
      <c r="Q139" s="13" t="str">
        <f>IFERROR(IF(AND(P139="Male",B139="Einliðaleikur"),INDEX(Einl.kk!$A$3:$F$1037,MATCH(Skráningarblað!O139,Einl.kk!$D$3:$D$1037,0),2),IF(AND(P139="Male",B139="Tvíliðaleikur"),INDEX(Tvíl.kk!$A$3:$F$1052,MATCH(Skráningarblað!O139,Tvíl.kk!$D$3:$D$1052,0),2),IF(AND(P139="Male",B139="Tvenndarleikur"),INDEX(Tvennd.kk!$A$3:$F$1020,MATCH(Skráningarblað!O139,Tvennd.kk!$D$3:$D$1020,0),2),IF(AND(P139="Female",B139="Einliðaleikur"),INDEX(Einl.kvk!$A$3:$F$1001,MATCH(Skráningarblað!O139,Einl.kvk!$D$3:$D$1001,0),2),IF(AND(P139="Female",B139="Tvíliðaleikur"),INDEX(Tvíl.kvk!$A$3:$F$1002,MATCH(Skráningarblað!O139,Tvíl.kvk!$D$3:$D$1002,0),2),IF(AND(P139="Female",B139="Tvenndarleikur"),INDEX(Tvennd.kvk!$A$3:$F$1006,MATCH(Skráningarblað!O139,Tvennd.kvk!$D$3:$D$1006,0),2),"")))))),"2. Deild")</f>
        <v/>
      </c>
      <c r="R139" s="13" t="str">
        <f t="shared" si="16"/>
        <v/>
      </c>
      <c r="S139" s="13" t="str">
        <f>IFERROR(IF(AND(P139="Male",B139="Einliðaleikur"),INDEX(Einl.kk!$A$3:$F$1037,MATCH(Skráningarblað!O139,Einl.kk!$D$3:$D$1037,0),6),IF(AND(P139="Male",B139="Tvíliðaleikur"),INDEX(Tvíl.kk!$A$3:$F$1052,MATCH(Skráningarblað!O139,Tvíl.kk!$D$3:$D$1052,0),6),IF(AND(P139="Male",B139="Tvenndarleikur"),INDEX(Tvennd.kk!$A$3:$F$1020,MATCH(Skráningarblað!O139,Tvennd.kk!$D$3:$D$1020,0),6),IF(AND(P139="Female",B139="Einliðaleikur"),INDEX(Einl.kvk!$A$3:$F$1001,MATCH(Skráningarblað!O139,Einl.kvk!$D$3:$D$1001,0),6),IF(AND(P139="Female",B139="Tvíliðaleikur"),INDEX(Tvíl.kvk!$A$3:$F$1002,MATCH(Skráningarblað!O139,Tvíl.kvk!$D$3:$D$1002,0),6),IF(AND(P139="Female",B139="Tvenndarleikur"),INDEX(Tvennd.kvk!$A$3:$F$1006,MATCH(Skráningarblað!O139,Tvennd.kvk!$D$3:$D$1006,0),6),"")))))),0)</f>
        <v/>
      </c>
      <c r="T139" s="13" t="str">
        <f>IFERROR(INDEX(Leikmannaskrá!$A$2:$E$597,MATCH(A139,Leikmannaskrá!$A$2:$A$597,0),5),"")</f>
        <v/>
      </c>
      <c r="U139" s="29" t="str">
        <f t="shared" si="17"/>
        <v/>
      </c>
    </row>
    <row r="140" spans="1:21" x14ac:dyDescent="0.35">
      <c r="A140" s="28"/>
      <c r="B140" s="28"/>
      <c r="C140" s="28"/>
      <c r="D140" s="28"/>
      <c r="E140" s="28"/>
      <c r="F140" s="13" t="str">
        <f>IFERROR(INDEX(Leikmannaskrá!$A$2:$D$1156,MATCH(A140,Leikmannaskrá!$A$2:$A$1160,0),2),"")</f>
        <v/>
      </c>
      <c r="G140" s="13" t="str">
        <f>IFERROR(INDEX(Leikmannaskrá!$A$2:$D$1156,MATCH(A140,Leikmannaskrá!$A$2:$A$1160,0),4),"")</f>
        <v/>
      </c>
      <c r="H140" s="13" t="str">
        <f>IFERROR(INDEX(Leikmannaskrá!$A$2:$D$1156,MATCH(A140,Leikmannaskrá!$A$2:$A$1160,0),3),"")</f>
        <v/>
      </c>
      <c r="I140" s="13" t="str">
        <f>IFERROR(IF(AND(G140="Male",B140="Einliðaleikur"),INDEX(Einl.kk!$A$3:$F$1037,MATCH(Skráningarblað!F140,Einl.kk!$D$3:$D$1037,0),2),IF(AND(G140="Male",B140="Tvíliðaleikur"),INDEX(Tvíl.kk!$A$3:$F$1052,MATCH(Skráningarblað!F140,Tvíl.kk!$D$3:$D$1052,0),2),IF(AND(G140="Male",B140="Tvenndarleikur"),INDEX(Tvennd.kk!$A$3:$F$1020,MATCH(Skráningarblað!F140,Tvennd.kk!$D$3:$D$1020,0),2),IF(AND(G140="Female",B140="Einliðaleikur"),INDEX(Einl.kvk!$A$3:$F$1001,MATCH(Skráningarblað!F140,Einl.kvk!$D$3:$D$1001,0),2),IF(AND(G140="Female",B140="Tvíliðaleikur"),INDEX(Tvíl.kvk!$A$3:$F$1002,MATCH(Skráningarblað!F140,Tvíl.kvk!$D$3:$D$1002,0),2),IF(AND(G140="Female",B140="Tvenndarleikur"),INDEX(Tvennd.kvk!$A$3:$F$1006,MATCH(Skráningarblað!F140,Tvennd.kvk!$D$3:$D$1006,0),2),"")))))),"2. Deild")</f>
        <v/>
      </c>
      <c r="J140" s="13" t="str">
        <f t="shared" si="12"/>
        <v/>
      </c>
      <c r="K140" s="13" t="str">
        <f t="shared" si="13"/>
        <v/>
      </c>
      <c r="L140" s="13">
        <f t="shared" si="14"/>
        <v>0</v>
      </c>
      <c r="M140" s="13" t="str">
        <f t="shared" si="15"/>
        <v xml:space="preserve"> -  </v>
      </c>
      <c r="N140" s="13" t="str">
        <f>IFERROR(IF(AND(G140="Male",B140="Einliðaleikur"),INDEX(Einl.kk!$A$3:$F$1037,MATCH(Skráningarblað!F140,Einl.kk!$D$3:$D$1037,0),6),IF(AND(G140="Male",B140="Tvíliðaleikur"),INDEX(Tvíl.kk!$A$3:$F$1052,MATCH(Skráningarblað!F140,Tvíl.kk!$D$3:$D$1052,0),6),IF(AND(G140="Male",B140="Tvenndarleikur"),INDEX(Tvennd.kk!$A$3:$F$1020,MATCH(Skráningarblað!F140,Tvennd.kk!$D$3:$D$1020,0),6),IF(AND(G140="Female",B140="Einliðaleikur"),INDEX(Einl.kvk!$A$3:$F$1001,MATCH(Skráningarblað!F140,Einl.kvk!$D$3:$D$1001,0),6),IF(AND(G140="Female",B140="Tvíliðaleikur"),INDEX(Tvíl.kvk!$A$3:$F$1002,MATCH(Skráningarblað!F140,Tvíl.kvk!$D$3:$D$1002,0),6),IF(AND(G140="Female",B140="Tvenndarleikur"),INDEX(Tvennd.kvk!$A$3:$F$1006,MATCH(Skráningarblað!F140,Tvennd.kvk!$D$3:$D$1006,0),6),"")))))),0)</f>
        <v/>
      </c>
      <c r="O140" s="13" t="str">
        <f>IFERROR(IF(F140="","",IF(AND(NOT(B140="Einliðaleikur"),D140=""),"Partner Wanted",INDEX(Leikmannaskrá!$A$2:$D$1156,MATCH(D140,Leikmannaskrá!$A$2:$A$1160,0),2))),"")</f>
        <v/>
      </c>
      <c r="P140" s="13" t="str">
        <f>IFERROR(INDEX(Leikmannaskrá!$A$2:$D$1156,MATCH(D140,Leikmannaskrá!$A$2:$A$1160,0),4),"")</f>
        <v/>
      </c>
      <c r="Q140" s="13" t="str">
        <f>IFERROR(IF(AND(P140="Male",B140="Einliðaleikur"),INDEX(Einl.kk!$A$3:$F$1037,MATCH(Skráningarblað!O140,Einl.kk!$D$3:$D$1037,0),2),IF(AND(P140="Male",B140="Tvíliðaleikur"),INDEX(Tvíl.kk!$A$3:$F$1052,MATCH(Skráningarblað!O140,Tvíl.kk!$D$3:$D$1052,0),2),IF(AND(P140="Male",B140="Tvenndarleikur"),INDEX(Tvennd.kk!$A$3:$F$1020,MATCH(Skráningarblað!O140,Tvennd.kk!$D$3:$D$1020,0),2),IF(AND(P140="Female",B140="Einliðaleikur"),INDEX(Einl.kvk!$A$3:$F$1001,MATCH(Skráningarblað!O140,Einl.kvk!$D$3:$D$1001,0),2),IF(AND(P140="Female",B140="Tvíliðaleikur"),INDEX(Tvíl.kvk!$A$3:$F$1002,MATCH(Skráningarblað!O140,Tvíl.kvk!$D$3:$D$1002,0),2),IF(AND(P140="Female",B140="Tvenndarleikur"),INDEX(Tvennd.kvk!$A$3:$F$1006,MATCH(Skráningarblað!O140,Tvennd.kvk!$D$3:$D$1006,0),2),"")))))),"2. Deild")</f>
        <v/>
      </c>
      <c r="R140" s="13" t="str">
        <f t="shared" si="16"/>
        <v/>
      </c>
      <c r="S140" s="13" t="str">
        <f>IFERROR(IF(AND(P140="Male",B140="Einliðaleikur"),INDEX(Einl.kk!$A$3:$F$1037,MATCH(Skráningarblað!O140,Einl.kk!$D$3:$D$1037,0),6),IF(AND(P140="Male",B140="Tvíliðaleikur"),INDEX(Tvíl.kk!$A$3:$F$1052,MATCH(Skráningarblað!O140,Tvíl.kk!$D$3:$D$1052,0),6),IF(AND(P140="Male",B140="Tvenndarleikur"),INDEX(Tvennd.kk!$A$3:$F$1020,MATCH(Skráningarblað!O140,Tvennd.kk!$D$3:$D$1020,0),6),IF(AND(P140="Female",B140="Einliðaleikur"),INDEX(Einl.kvk!$A$3:$F$1001,MATCH(Skráningarblað!O140,Einl.kvk!$D$3:$D$1001,0),6),IF(AND(P140="Female",B140="Tvíliðaleikur"),INDEX(Tvíl.kvk!$A$3:$F$1002,MATCH(Skráningarblað!O140,Tvíl.kvk!$D$3:$D$1002,0),6),IF(AND(P140="Female",B140="Tvenndarleikur"),INDEX(Tvennd.kvk!$A$3:$F$1006,MATCH(Skráningarblað!O140,Tvennd.kvk!$D$3:$D$1006,0),6),"")))))),0)</f>
        <v/>
      </c>
      <c r="T140" s="13" t="str">
        <f>IFERROR(INDEX(Leikmannaskrá!$A$2:$E$597,MATCH(A140,Leikmannaskrá!$A$2:$A$597,0),5),"")</f>
        <v/>
      </c>
      <c r="U140" s="29" t="str">
        <f t="shared" si="17"/>
        <v/>
      </c>
    </row>
    <row r="141" spans="1:21" x14ac:dyDescent="0.35">
      <c r="A141" s="28"/>
      <c r="B141" s="28"/>
      <c r="C141" s="28"/>
      <c r="D141" s="28"/>
      <c r="E141" s="28"/>
      <c r="F141" s="13" t="str">
        <f>IFERROR(INDEX(Leikmannaskrá!$A$2:$D$1156,MATCH(A141,Leikmannaskrá!$A$2:$A$1160,0),2),"")</f>
        <v/>
      </c>
      <c r="G141" s="13" t="str">
        <f>IFERROR(INDEX(Leikmannaskrá!$A$2:$D$1156,MATCH(A141,Leikmannaskrá!$A$2:$A$1160,0),4),"")</f>
        <v/>
      </c>
      <c r="H141" s="13" t="str">
        <f>IFERROR(INDEX(Leikmannaskrá!$A$2:$D$1156,MATCH(A141,Leikmannaskrá!$A$2:$A$1160,0),3),"")</f>
        <v/>
      </c>
      <c r="I141" s="13" t="str">
        <f>IFERROR(IF(AND(G141="Male",B141="Einliðaleikur"),INDEX(Einl.kk!$A$3:$F$1037,MATCH(Skráningarblað!F141,Einl.kk!$D$3:$D$1037,0),2),IF(AND(G141="Male",B141="Tvíliðaleikur"),INDEX(Tvíl.kk!$A$3:$F$1052,MATCH(Skráningarblað!F141,Tvíl.kk!$D$3:$D$1052,0),2),IF(AND(G141="Male",B141="Tvenndarleikur"),INDEX(Tvennd.kk!$A$3:$F$1020,MATCH(Skráningarblað!F141,Tvennd.kk!$D$3:$D$1020,0),2),IF(AND(G141="Female",B141="Einliðaleikur"),INDEX(Einl.kvk!$A$3:$F$1001,MATCH(Skráningarblað!F141,Einl.kvk!$D$3:$D$1001,0),2),IF(AND(G141="Female",B141="Tvíliðaleikur"),INDEX(Tvíl.kvk!$A$3:$F$1002,MATCH(Skráningarblað!F141,Tvíl.kvk!$D$3:$D$1002,0),2),IF(AND(G141="Female",B141="Tvenndarleikur"),INDEX(Tvennd.kvk!$A$3:$F$1006,MATCH(Skráningarblað!F141,Tvennd.kvk!$D$3:$D$1006,0),2),"")))))),"2. Deild")</f>
        <v/>
      </c>
      <c r="J141" s="13" t="str">
        <f t="shared" si="12"/>
        <v/>
      </c>
      <c r="K141" s="13" t="str">
        <f t="shared" si="13"/>
        <v/>
      </c>
      <c r="L141" s="13">
        <f t="shared" si="14"/>
        <v>0</v>
      </c>
      <c r="M141" s="13" t="str">
        <f t="shared" si="15"/>
        <v xml:space="preserve"> -  </v>
      </c>
      <c r="N141" s="13" t="str">
        <f>IFERROR(IF(AND(G141="Male",B141="Einliðaleikur"),INDEX(Einl.kk!$A$3:$F$1037,MATCH(Skráningarblað!F141,Einl.kk!$D$3:$D$1037,0),6),IF(AND(G141="Male",B141="Tvíliðaleikur"),INDEX(Tvíl.kk!$A$3:$F$1052,MATCH(Skráningarblað!F141,Tvíl.kk!$D$3:$D$1052,0),6),IF(AND(G141="Male",B141="Tvenndarleikur"),INDEX(Tvennd.kk!$A$3:$F$1020,MATCH(Skráningarblað!F141,Tvennd.kk!$D$3:$D$1020,0),6),IF(AND(G141="Female",B141="Einliðaleikur"),INDEX(Einl.kvk!$A$3:$F$1001,MATCH(Skráningarblað!F141,Einl.kvk!$D$3:$D$1001,0),6),IF(AND(G141="Female",B141="Tvíliðaleikur"),INDEX(Tvíl.kvk!$A$3:$F$1002,MATCH(Skráningarblað!F141,Tvíl.kvk!$D$3:$D$1002,0),6),IF(AND(G141="Female",B141="Tvenndarleikur"),INDEX(Tvennd.kvk!$A$3:$F$1006,MATCH(Skráningarblað!F141,Tvennd.kvk!$D$3:$D$1006,0),6),"")))))),0)</f>
        <v/>
      </c>
      <c r="O141" s="13" t="str">
        <f>IFERROR(IF(F141="","",IF(AND(NOT(B141="Einliðaleikur"),D141=""),"Partner Wanted",INDEX(Leikmannaskrá!$A$2:$D$1156,MATCH(D141,Leikmannaskrá!$A$2:$A$1160,0),2))),"")</f>
        <v/>
      </c>
      <c r="P141" s="13" t="str">
        <f>IFERROR(INDEX(Leikmannaskrá!$A$2:$D$1156,MATCH(D141,Leikmannaskrá!$A$2:$A$1160,0),4),"")</f>
        <v/>
      </c>
      <c r="Q141" s="13" t="str">
        <f>IFERROR(IF(AND(P141="Male",B141="Einliðaleikur"),INDEX(Einl.kk!$A$3:$F$1037,MATCH(Skráningarblað!O141,Einl.kk!$D$3:$D$1037,0),2),IF(AND(P141="Male",B141="Tvíliðaleikur"),INDEX(Tvíl.kk!$A$3:$F$1052,MATCH(Skráningarblað!O141,Tvíl.kk!$D$3:$D$1052,0),2),IF(AND(P141="Male",B141="Tvenndarleikur"),INDEX(Tvennd.kk!$A$3:$F$1020,MATCH(Skráningarblað!O141,Tvennd.kk!$D$3:$D$1020,0),2),IF(AND(P141="Female",B141="Einliðaleikur"),INDEX(Einl.kvk!$A$3:$F$1001,MATCH(Skráningarblað!O141,Einl.kvk!$D$3:$D$1001,0),2),IF(AND(P141="Female",B141="Tvíliðaleikur"),INDEX(Tvíl.kvk!$A$3:$F$1002,MATCH(Skráningarblað!O141,Tvíl.kvk!$D$3:$D$1002,0),2),IF(AND(P141="Female",B141="Tvenndarleikur"),INDEX(Tvennd.kvk!$A$3:$F$1006,MATCH(Skráningarblað!O141,Tvennd.kvk!$D$3:$D$1006,0),2),"")))))),"2. Deild")</f>
        <v/>
      </c>
      <c r="R141" s="13" t="str">
        <f t="shared" si="16"/>
        <v/>
      </c>
      <c r="S141" s="13" t="str">
        <f>IFERROR(IF(AND(P141="Male",B141="Einliðaleikur"),INDEX(Einl.kk!$A$3:$F$1037,MATCH(Skráningarblað!O141,Einl.kk!$D$3:$D$1037,0),6),IF(AND(P141="Male",B141="Tvíliðaleikur"),INDEX(Tvíl.kk!$A$3:$F$1052,MATCH(Skráningarblað!O141,Tvíl.kk!$D$3:$D$1052,0),6),IF(AND(P141="Male",B141="Tvenndarleikur"),INDEX(Tvennd.kk!$A$3:$F$1020,MATCH(Skráningarblað!O141,Tvennd.kk!$D$3:$D$1020,0),6),IF(AND(P141="Female",B141="Einliðaleikur"),INDEX(Einl.kvk!$A$3:$F$1001,MATCH(Skráningarblað!O141,Einl.kvk!$D$3:$D$1001,0),6),IF(AND(P141="Female",B141="Tvíliðaleikur"),INDEX(Tvíl.kvk!$A$3:$F$1002,MATCH(Skráningarblað!O141,Tvíl.kvk!$D$3:$D$1002,0),6),IF(AND(P141="Female",B141="Tvenndarleikur"),INDEX(Tvennd.kvk!$A$3:$F$1006,MATCH(Skráningarblað!O141,Tvennd.kvk!$D$3:$D$1006,0),6),"")))))),0)</f>
        <v/>
      </c>
      <c r="T141" s="13" t="str">
        <f>IFERROR(INDEX(Leikmannaskrá!$A$2:$E$597,MATCH(A141,Leikmannaskrá!$A$2:$A$597,0),5),"")</f>
        <v/>
      </c>
      <c r="U141" s="29" t="str">
        <f t="shared" si="17"/>
        <v/>
      </c>
    </row>
    <row r="142" spans="1:21" x14ac:dyDescent="0.35">
      <c r="A142" s="28"/>
      <c r="B142" s="28"/>
      <c r="C142" s="28"/>
      <c r="D142" s="28"/>
      <c r="E142" s="28"/>
      <c r="F142" s="13" t="str">
        <f>IFERROR(INDEX(Leikmannaskrá!$A$2:$D$1156,MATCH(A142,Leikmannaskrá!$A$2:$A$1160,0),2),"")</f>
        <v/>
      </c>
      <c r="G142" s="13" t="str">
        <f>IFERROR(INDEX(Leikmannaskrá!$A$2:$D$1156,MATCH(A142,Leikmannaskrá!$A$2:$A$1160,0),4),"")</f>
        <v/>
      </c>
      <c r="H142" s="13" t="str">
        <f>IFERROR(INDEX(Leikmannaskrá!$A$2:$D$1156,MATCH(A142,Leikmannaskrá!$A$2:$A$1160,0),3),"")</f>
        <v/>
      </c>
      <c r="I142" s="13" t="str">
        <f>IFERROR(IF(AND(G142="Male",B142="Einliðaleikur"),INDEX(Einl.kk!$A$3:$F$1037,MATCH(Skráningarblað!F142,Einl.kk!$D$3:$D$1037,0),2),IF(AND(G142="Male",B142="Tvíliðaleikur"),INDEX(Tvíl.kk!$A$3:$F$1052,MATCH(Skráningarblað!F142,Tvíl.kk!$D$3:$D$1052,0),2),IF(AND(G142="Male",B142="Tvenndarleikur"),INDEX(Tvennd.kk!$A$3:$F$1020,MATCH(Skráningarblað!F142,Tvennd.kk!$D$3:$D$1020,0),2),IF(AND(G142="Female",B142="Einliðaleikur"),INDEX(Einl.kvk!$A$3:$F$1001,MATCH(Skráningarblað!F142,Einl.kvk!$D$3:$D$1001,0),2),IF(AND(G142="Female",B142="Tvíliðaleikur"),INDEX(Tvíl.kvk!$A$3:$F$1002,MATCH(Skráningarblað!F142,Tvíl.kvk!$D$3:$D$1002,0),2),IF(AND(G142="Female",B142="Tvenndarleikur"),INDEX(Tvennd.kvk!$A$3:$F$1006,MATCH(Skráningarblað!F142,Tvennd.kvk!$D$3:$D$1006,0),2),"")))))),"2. Deild")</f>
        <v/>
      </c>
      <c r="J142" s="13" t="str">
        <f t="shared" si="12"/>
        <v/>
      </c>
      <c r="K142" s="13" t="str">
        <f t="shared" si="13"/>
        <v/>
      </c>
      <c r="L142" s="13">
        <f t="shared" si="14"/>
        <v>0</v>
      </c>
      <c r="M142" s="13" t="str">
        <f t="shared" si="15"/>
        <v xml:space="preserve"> -  </v>
      </c>
      <c r="N142" s="13" t="str">
        <f>IFERROR(IF(AND(G142="Male",B142="Einliðaleikur"),INDEX(Einl.kk!$A$3:$F$1037,MATCH(Skráningarblað!F142,Einl.kk!$D$3:$D$1037,0),6),IF(AND(G142="Male",B142="Tvíliðaleikur"),INDEX(Tvíl.kk!$A$3:$F$1052,MATCH(Skráningarblað!F142,Tvíl.kk!$D$3:$D$1052,0),6),IF(AND(G142="Male",B142="Tvenndarleikur"),INDEX(Tvennd.kk!$A$3:$F$1020,MATCH(Skráningarblað!F142,Tvennd.kk!$D$3:$D$1020,0),6),IF(AND(G142="Female",B142="Einliðaleikur"),INDEX(Einl.kvk!$A$3:$F$1001,MATCH(Skráningarblað!F142,Einl.kvk!$D$3:$D$1001,0),6),IF(AND(G142="Female",B142="Tvíliðaleikur"),INDEX(Tvíl.kvk!$A$3:$F$1002,MATCH(Skráningarblað!F142,Tvíl.kvk!$D$3:$D$1002,0),6),IF(AND(G142="Female",B142="Tvenndarleikur"),INDEX(Tvennd.kvk!$A$3:$F$1006,MATCH(Skráningarblað!F142,Tvennd.kvk!$D$3:$D$1006,0),6),"")))))),0)</f>
        <v/>
      </c>
      <c r="O142" s="13" t="str">
        <f>IFERROR(IF(F142="","",IF(AND(NOT(B142="Einliðaleikur"),D142=""),"Partner Wanted",INDEX(Leikmannaskrá!$A$2:$D$1156,MATCH(D142,Leikmannaskrá!$A$2:$A$1160,0),2))),"")</f>
        <v/>
      </c>
      <c r="P142" s="13" t="str">
        <f>IFERROR(INDEX(Leikmannaskrá!$A$2:$D$1156,MATCH(D142,Leikmannaskrá!$A$2:$A$1160,0),4),"")</f>
        <v/>
      </c>
      <c r="Q142" s="13" t="str">
        <f>IFERROR(IF(AND(P142="Male",B142="Einliðaleikur"),INDEX(Einl.kk!$A$3:$F$1037,MATCH(Skráningarblað!O142,Einl.kk!$D$3:$D$1037,0),2),IF(AND(P142="Male",B142="Tvíliðaleikur"),INDEX(Tvíl.kk!$A$3:$F$1052,MATCH(Skráningarblað!O142,Tvíl.kk!$D$3:$D$1052,0),2),IF(AND(P142="Male",B142="Tvenndarleikur"),INDEX(Tvennd.kk!$A$3:$F$1020,MATCH(Skráningarblað!O142,Tvennd.kk!$D$3:$D$1020,0),2),IF(AND(P142="Female",B142="Einliðaleikur"),INDEX(Einl.kvk!$A$3:$F$1001,MATCH(Skráningarblað!O142,Einl.kvk!$D$3:$D$1001,0),2),IF(AND(P142="Female",B142="Tvíliðaleikur"),INDEX(Tvíl.kvk!$A$3:$F$1002,MATCH(Skráningarblað!O142,Tvíl.kvk!$D$3:$D$1002,0),2),IF(AND(P142="Female",B142="Tvenndarleikur"),INDEX(Tvennd.kvk!$A$3:$F$1006,MATCH(Skráningarblað!O142,Tvennd.kvk!$D$3:$D$1006,0),2),"")))))),"2. Deild")</f>
        <v/>
      </c>
      <c r="R142" s="13" t="str">
        <f t="shared" si="16"/>
        <v/>
      </c>
      <c r="S142" s="13" t="str">
        <f>IFERROR(IF(AND(P142="Male",B142="Einliðaleikur"),INDEX(Einl.kk!$A$3:$F$1037,MATCH(Skráningarblað!O142,Einl.kk!$D$3:$D$1037,0),6),IF(AND(P142="Male",B142="Tvíliðaleikur"),INDEX(Tvíl.kk!$A$3:$F$1052,MATCH(Skráningarblað!O142,Tvíl.kk!$D$3:$D$1052,0),6),IF(AND(P142="Male",B142="Tvenndarleikur"),INDEX(Tvennd.kk!$A$3:$F$1020,MATCH(Skráningarblað!O142,Tvennd.kk!$D$3:$D$1020,0),6),IF(AND(P142="Female",B142="Einliðaleikur"),INDEX(Einl.kvk!$A$3:$F$1001,MATCH(Skráningarblað!O142,Einl.kvk!$D$3:$D$1001,0),6),IF(AND(P142="Female",B142="Tvíliðaleikur"),INDEX(Tvíl.kvk!$A$3:$F$1002,MATCH(Skráningarblað!O142,Tvíl.kvk!$D$3:$D$1002,0),6),IF(AND(P142="Female",B142="Tvenndarleikur"),INDEX(Tvennd.kvk!$A$3:$F$1006,MATCH(Skráningarblað!O142,Tvennd.kvk!$D$3:$D$1006,0),6),"")))))),0)</f>
        <v/>
      </c>
      <c r="T142" s="13" t="str">
        <f>IFERROR(INDEX(Leikmannaskrá!$A$2:$E$597,MATCH(A142,Leikmannaskrá!$A$2:$A$597,0),5),"")</f>
        <v/>
      </c>
      <c r="U142" s="29" t="str">
        <f t="shared" si="17"/>
        <v/>
      </c>
    </row>
    <row r="143" spans="1:21" x14ac:dyDescent="0.35">
      <c r="A143" s="28"/>
      <c r="B143" s="28"/>
      <c r="C143" s="28"/>
      <c r="D143" s="28"/>
      <c r="E143" s="28"/>
      <c r="F143" s="13" t="str">
        <f>IFERROR(INDEX(Leikmannaskrá!$A$2:$D$1156,MATCH(A143,Leikmannaskrá!$A$2:$A$1160,0),2),"")</f>
        <v/>
      </c>
      <c r="G143" s="13" t="str">
        <f>IFERROR(INDEX(Leikmannaskrá!$A$2:$D$1156,MATCH(A143,Leikmannaskrá!$A$2:$A$1160,0),4),"")</f>
        <v/>
      </c>
      <c r="H143" s="13" t="str">
        <f>IFERROR(INDEX(Leikmannaskrá!$A$2:$D$1156,MATCH(A143,Leikmannaskrá!$A$2:$A$1160,0),3),"")</f>
        <v/>
      </c>
      <c r="I143" s="13" t="str">
        <f>IFERROR(IF(AND(G143="Male",B143="Einliðaleikur"),INDEX(Einl.kk!$A$3:$F$1037,MATCH(Skráningarblað!F143,Einl.kk!$D$3:$D$1037,0),2),IF(AND(G143="Male",B143="Tvíliðaleikur"),INDEX(Tvíl.kk!$A$3:$F$1052,MATCH(Skráningarblað!F143,Tvíl.kk!$D$3:$D$1052,0),2),IF(AND(G143="Male",B143="Tvenndarleikur"),INDEX(Tvennd.kk!$A$3:$F$1020,MATCH(Skráningarblað!F143,Tvennd.kk!$D$3:$D$1020,0),2),IF(AND(G143="Female",B143="Einliðaleikur"),INDEX(Einl.kvk!$A$3:$F$1001,MATCH(Skráningarblað!F143,Einl.kvk!$D$3:$D$1001,0),2),IF(AND(G143="Female",B143="Tvíliðaleikur"),INDEX(Tvíl.kvk!$A$3:$F$1002,MATCH(Skráningarblað!F143,Tvíl.kvk!$D$3:$D$1002,0),2),IF(AND(G143="Female",B143="Tvenndarleikur"),INDEX(Tvennd.kvk!$A$3:$F$1006,MATCH(Skráningarblað!F143,Tvennd.kvk!$D$3:$D$1006,0),2),"")))))),"2. Deild")</f>
        <v/>
      </c>
      <c r="J143" s="13" t="str">
        <f t="shared" si="12"/>
        <v/>
      </c>
      <c r="K143" s="13" t="str">
        <f t="shared" si="13"/>
        <v/>
      </c>
      <c r="L143" s="13">
        <f t="shared" si="14"/>
        <v>0</v>
      </c>
      <c r="M143" s="13" t="str">
        <f t="shared" si="15"/>
        <v xml:space="preserve"> -  </v>
      </c>
      <c r="N143" s="13" t="str">
        <f>IFERROR(IF(AND(G143="Male",B143="Einliðaleikur"),INDEX(Einl.kk!$A$3:$F$1037,MATCH(Skráningarblað!F143,Einl.kk!$D$3:$D$1037,0),6),IF(AND(G143="Male",B143="Tvíliðaleikur"),INDEX(Tvíl.kk!$A$3:$F$1052,MATCH(Skráningarblað!F143,Tvíl.kk!$D$3:$D$1052,0),6),IF(AND(G143="Male",B143="Tvenndarleikur"),INDEX(Tvennd.kk!$A$3:$F$1020,MATCH(Skráningarblað!F143,Tvennd.kk!$D$3:$D$1020,0),6),IF(AND(G143="Female",B143="Einliðaleikur"),INDEX(Einl.kvk!$A$3:$F$1001,MATCH(Skráningarblað!F143,Einl.kvk!$D$3:$D$1001,0),6),IF(AND(G143="Female",B143="Tvíliðaleikur"),INDEX(Tvíl.kvk!$A$3:$F$1002,MATCH(Skráningarblað!F143,Tvíl.kvk!$D$3:$D$1002,0),6),IF(AND(G143="Female",B143="Tvenndarleikur"),INDEX(Tvennd.kvk!$A$3:$F$1006,MATCH(Skráningarblað!F143,Tvennd.kvk!$D$3:$D$1006,0),6),"")))))),0)</f>
        <v/>
      </c>
      <c r="O143" s="13" t="str">
        <f>IFERROR(IF(F143="","",IF(AND(NOT(B143="Einliðaleikur"),D143=""),"Partner Wanted",INDEX(Leikmannaskrá!$A$2:$D$1156,MATCH(D143,Leikmannaskrá!$A$2:$A$1160,0),2))),"")</f>
        <v/>
      </c>
      <c r="P143" s="13" t="str">
        <f>IFERROR(INDEX(Leikmannaskrá!$A$2:$D$1156,MATCH(D143,Leikmannaskrá!$A$2:$A$1160,0),4),"")</f>
        <v/>
      </c>
      <c r="Q143" s="13" t="str">
        <f>IFERROR(IF(AND(P143="Male",B143="Einliðaleikur"),INDEX(Einl.kk!$A$3:$F$1037,MATCH(Skráningarblað!O143,Einl.kk!$D$3:$D$1037,0),2),IF(AND(P143="Male",B143="Tvíliðaleikur"),INDEX(Tvíl.kk!$A$3:$F$1052,MATCH(Skráningarblað!O143,Tvíl.kk!$D$3:$D$1052,0),2),IF(AND(P143="Male",B143="Tvenndarleikur"),INDEX(Tvennd.kk!$A$3:$F$1020,MATCH(Skráningarblað!O143,Tvennd.kk!$D$3:$D$1020,0),2),IF(AND(P143="Female",B143="Einliðaleikur"),INDEX(Einl.kvk!$A$3:$F$1001,MATCH(Skráningarblað!O143,Einl.kvk!$D$3:$D$1001,0),2),IF(AND(P143="Female",B143="Tvíliðaleikur"),INDEX(Tvíl.kvk!$A$3:$F$1002,MATCH(Skráningarblað!O143,Tvíl.kvk!$D$3:$D$1002,0),2),IF(AND(P143="Female",B143="Tvenndarleikur"),INDEX(Tvennd.kvk!$A$3:$F$1006,MATCH(Skráningarblað!O143,Tvennd.kvk!$D$3:$D$1006,0),2),"")))))),"2. Deild")</f>
        <v/>
      </c>
      <c r="R143" s="13" t="str">
        <f t="shared" si="16"/>
        <v/>
      </c>
      <c r="S143" s="13" t="str">
        <f>IFERROR(IF(AND(P143="Male",B143="Einliðaleikur"),INDEX(Einl.kk!$A$3:$F$1037,MATCH(Skráningarblað!O143,Einl.kk!$D$3:$D$1037,0),6),IF(AND(P143="Male",B143="Tvíliðaleikur"),INDEX(Tvíl.kk!$A$3:$F$1052,MATCH(Skráningarblað!O143,Tvíl.kk!$D$3:$D$1052,0),6),IF(AND(P143="Male",B143="Tvenndarleikur"),INDEX(Tvennd.kk!$A$3:$F$1020,MATCH(Skráningarblað!O143,Tvennd.kk!$D$3:$D$1020,0),6),IF(AND(P143="Female",B143="Einliðaleikur"),INDEX(Einl.kvk!$A$3:$F$1001,MATCH(Skráningarblað!O143,Einl.kvk!$D$3:$D$1001,0),6),IF(AND(P143="Female",B143="Tvíliðaleikur"),INDEX(Tvíl.kvk!$A$3:$F$1002,MATCH(Skráningarblað!O143,Tvíl.kvk!$D$3:$D$1002,0),6),IF(AND(P143="Female",B143="Tvenndarleikur"),INDEX(Tvennd.kvk!$A$3:$F$1006,MATCH(Skráningarblað!O143,Tvennd.kvk!$D$3:$D$1006,0),6),"")))))),0)</f>
        <v/>
      </c>
      <c r="T143" s="13" t="str">
        <f>IFERROR(INDEX(Leikmannaskrá!$A$2:$E$597,MATCH(A143,Leikmannaskrá!$A$2:$A$597,0),5),"")</f>
        <v/>
      </c>
      <c r="U143" s="29" t="str">
        <f t="shared" si="17"/>
        <v/>
      </c>
    </row>
    <row r="144" spans="1:21" x14ac:dyDescent="0.35">
      <c r="A144" s="28"/>
      <c r="B144" s="28"/>
      <c r="C144" s="28"/>
      <c r="D144" s="28"/>
      <c r="E144" s="28"/>
      <c r="F144" s="13" t="str">
        <f>IFERROR(INDEX(Leikmannaskrá!$A$2:$D$1156,MATCH(A144,Leikmannaskrá!$A$2:$A$1160,0),2),"")</f>
        <v/>
      </c>
      <c r="G144" s="13" t="str">
        <f>IFERROR(INDEX(Leikmannaskrá!$A$2:$D$1156,MATCH(A144,Leikmannaskrá!$A$2:$A$1160,0),4),"")</f>
        <v/>
      </c>
      <c r="H144" s="13" t="str">
        <f>IFERROR(INDEX(Leikmannaskrá!$A$2:$D$1156,MATCH(A144,Leikmannaskrá!$A$2:$A$1160,0),3),"")</f>
        <v/>
      </c>
      <c r="I144" s="13" t="str">
        <f>IFERROR(IF(AND(G144="Male",B144="Einliðaleikur"),INDEX(Einl.kk!$A$3:$F$1037,MATCH(Skráningarblað!F144,Einl.kk!$D$3:$D$1037,0),2),IF(AND(G144="Male",B144="Tvíliðaleikur"),INDEX(Tvíl.kk!$A$3:$F$1052,MATCH(Skráningarblað!F144,Tvíl.kk!$D$3:$D$1052,0),2),IF(AND(G144="Male",B144="Tvenndarleikur"),INDEX(Tvennd.kk!$A$3:$F$1020,MATCH(Skráningarblað!F144,Tvennd.kk!$D$3:$D$1020,0),2),IF(AND(G144="Female",B144="Einliðaleikur"),INDEX(Einl.kvk!$A$3:$F$1001,MATCH(Skráningarblað!F144,Einl.kvk!$D$3:$D$1001,0),2),IF(AND(G144="Female",B144="Tvíliðaleikur"),INDEX(Tvíl.kvk!$A$3:$F$1002,MATCH(Skráningarblað!F144,Tvíl.kvk!$D$3:$D$1002,0),2),IF(AND(G144="Female",B144="Tvenndarleikur"),INDEX(Tvennd.kvk!$A$3:$F$1006,MATCH(Skráningarblað!F144,Tvennd.kvk!$D$3:$D$1006,0),2),"")))))),"2. Deild")</f>
        <v/>
      </c>
      <c r="J144" s="13" t="str">
        <f t="shared" si="12"/>
        <v/>
      </c>
      <c r="K144" s="13" t="str">
        <f t="shared" si="13"/>
        <v/>
      </c>
      <c r="L144" s="13">
        <f t="shared" si="14"/>
        <v>0</v>
      </c>
      <c r="M144" s="13" t="str">
        <f t="shared" si="15"/>
        <v xml:space="preserve"> -  </v>
      </c>
      <c r="N144" s="13" t="str">
        <f>IFERROR(IF(AND(G144="Male",B144="Einliðaleikur"),INDEX(Einl.kk!$A$3:$F$1037,MATCH(Skráningarblað!F144,Einl.kk!$D$3:$D$1037,0),6),IF(AND(G144="Male",B144="Tvíliðaleikur"),INDEX(Tvíl.kk!$A$3:$F$1052,MATCH(Skráningarblað!F144,Tvíl.kk!$D$3:$D$1052,0),6),IF(AND(G144="Male",B144="Tvenndarleikur"),INDEX(Tvennd.kk!$A$3:$F$1020,MATCH(Skráningarblað!F144,Tvennd.kk!$D$3:$D$1020,0),6),IF(AND(G144="Female",B144="Einliðaleikur"),INDEX(Einl.kvk!$A$3:$F$1001,MATCH(Skráningarblað!F144,Einl.kvk!$D$3:$D$1001,0),6),IF(AND(G144="Female",B144="Tvíliðaleikur"),INDEX(Tvíl.kvk!$A$3:$F$1002,MATCH(Skráningarblað!F144,Tvíl.kvk!$D$3:$D$1002,0),6),IF(AND(G144="Female",B144="Tvenndarleikur"),INDEX(Tvennd.kvk!$A$3:$F$1006,MATCH(Skráningarblað!F144,Tvennd.kvk!$D$3:$D$1006,0),6),"")))))),0)</f>
        <v/>
      </c>
      <c r="O144" s="13" t="str">
        <f>IFERROR(IF(F144="","",IF(AND(NOT(B144="Einliðaleikur"),D144=""),"Partner Wanted",INDEX(Leikmannaskrá!$A$2:$D$1156,MATCH(D144,Leikmannaskrá!$A$2:$A$1160,0),2))),"")</f>
        <v/>
      </c>
      <c r="P144" s="13" t="str">
        <f>IFERROR(INDEX(Leikmannaskrá!$A$2:$D$1156,MATCH(D144,Leikmannaskrá!$A$2:$A$1160,0),4),"")</f>
        <v/>
      </c>
      <c r="Q144" s="13" t="str">
        <f>IFERROR(IF(AND(P144="Male",B144="Einliðaleikur"),INDEX(Einl.kk!$A$3:$F$1037,MATCH(Skráningarblað!O144,Einl.kk!$D$3:$D$1037,0),2),IF(AND(P144="Male",B144="Tvíliðaleikur"),INDEX(Tvíl.kk!$A$3:$F$1052,MATCH(Skráningarblað!O144,Tvíl.kk!$D$3:$D$1052,0),2),IF(AND(P144="Male",B144="Tvenndarleikur"),INDEX(Tvennd.kk!$A$3:$F$1020,MATCH(Skráningarblað!O144,Tvennd.kk!$D$3:$D$1020,0),2),IF(AND(P144="Female",B144="Einliðaleikur"),INDEX(Einl.kvk!$A$3:$F$1001,MATCH(Skráningarblað!O144,Einl.kvk!$D$3:$D$1001,0),2),IF(AND(P144="Female",B144="Tvíliðaleikur"),INDEX(Tvíl.kvk!$A$3:$F$1002,MATCH(Skráningarblað!O144,Tvíl.kvk!$D$3:$D$1002,0),2),IF(AND(P144="Female",B144="Tvenndarleikur"),INDEX(Tvennd.kvk!$A$3:$F$1006,MATCH(Skráningarblað!O144,Tvennd.kvk!$D$3:$D$1006,0),2),"")))))),"2. Deild")</f>
        <v/>
      </c>
      <c r="R144" s="13" t="str">
        <f t="shared" si="16"/>
        <v/>
      </c>
      <c r="S144" s="13" t="str">
        <f>IFERROR(IF(AND(P144="Male",B144="Einliðaleikur"),INDEX(Einl.kk!$A$3:$F$1037,MATCH(Skráningarblað!O144,Einl.kk!$D$3:$D$1037,0),6),IF(AND(P144="Male",B144="Tvíliðaleikur"),INDEX(Tvíl.kk!$A$3:$F$1052,MATCH(Skráningarblað!O144,Tvíl.kk!$D$3:$D$1052,0),6),IF(AND(P144="Male",B144="Tvenndarleikur"),INDEX(Tvennd.kk!$A$3:$F$1020,MATCH(Skráningarblað!O144,Tvennd.kk!$D$3:$D$1020,0),6),IF(AND(P144="Female",B144="Einliðaleikur"),INDEX(Einl.kvk!$A$3:$F$1001,MATCH(Skráningarblað!O144,Einl.kvk!$D$3:$D$1001,0),6),IF(AND(P144="Female",B144="Tvíliðaleikur"),INDEX(Tvíl.kvk!$A$3:$F$1002,MATCH(Skráningarblað!O144,Tvíl.kvk!$D$3:$D$1002,0),6),IF(AND(P144="Female",B144="Tvenndarleikur"),INDEX(Tvennd.kvk!$A$3:$F$1006,MATCH(Skráningarblað!O144,Tvennd.kvk!$D$3:$D$1006,0),6),"")))))),0)</f>
        <v/>
      </c>
      <c r="T144" s="13" t="str">
        <f>IFERROR(INDEX(Leikmannaskrá!$A$2:$E$597,MATCH(A144,Leikmannaskrá!$A$2:$A$597,0),5),"")</f>
        <v/>
      </c>
      <c r="U144" s="29" t="str">
        <f t="shared" si="17"/>
        <v/>
      </c>
    </row>
    <row r="145" spans="1:21" x14ac:dyDescent="0.35">
      <c r="A145" s="28"/>
      <c r="B145" s="28"/>
      <c r="C145" s="28"/>
      <c r="D145" s="28"/>
      <c r="E145" s="28"/>
      <c r="F145" s="13" t="str">
        <f>IFERROR(INDEX(Leikmannaskrá!$A$2:$D$1156,MATCH(A145,Leikmannaskrá!$A$2:$A$1160,0),2),"")</f>
        <v/>
      </c>
      <c r="G145" s="13" t="str">
        <f>IFERROR(INDEX(Leikmannaskrá!$A$2:$D$1156,MATCH(A145,Leikmannaskrá!$A$2:$A$1160,0),4),"")</f>
        <v/>
      </c>
      <c r="H145" s="13" t="str">
        <f>IFERROR(INDEX(Leikmannaskrá!$A$2:$D$1156,MATCH(A145,Leikmannaskrá!$A$2:$A$1160,0),3),"")</f>
        <v/>
      </c>
      <c r="I145" s="13" t="str">
        <f>IFERROR(IF(AND(G145="Male",B145="Einliðaleikur"),INDEX(Einl.kk!$A$3:$F$1037,MATCH(Skráningarblað!F145,Einl.kk!$D$3:$D$1037,0),2),IF(AND(G145="Male",B145="Tvíliðaleikur"),INDEX(Tvíl.kk!$A$3:$F$1052,MATCH(Skráningarblað!F145,Tvíl.kk!$D$3:$D$1052,0),2),IF(AND(G145="Male",B145="Tvenndarleikur"),INDEX(Tvennd.kk!$A$3:$F$1020,MATCH(Skráningarblað!F145,Tvennd.kk!$D$3:$D$1020,0),2),IF(AND(G145="Female",B145="Einliðaleikur"),INDEX(Einl.kvk!$A$3:$F$1001,MATCH(Skráningarblað!F145,Einl.kvk!$D$3:$D$1001,0),2),IF(AND(G145="Female",B145="Tvíliðaleikur"),INDEX(Tvíl.kvk!$A$3:$F$1002,MATCH(Skráningarblað!F145,Tvíl.kvk!$D$3:$D$1002,0),2),IF(AND(G145="Female",B145="Tvenndarleikur"),INDEX(Tvennd.kvk!$A$3:$F$1006,MATCH(Skráningarblað!F145,Tvennd.kvk!$D$3:$D$1006,0),2),"")))))),"2. Deild")</f>
        <v/>
      </c>
      <c r="J145" s="13" t="str">
        <f t="shared" si="12"/>
        <v/>
      </c>
      <c r="K145" s="13" t="str">
        <f t="shared" si="13"/>
        <v/>
      </c>
      <c r="L145" s="13">
        <f t="shared" si="14"/>
        <v>0</v>
      </c>
      <c r="M145" s="13" t="str">
        <f t="shared" si="15"/>
        <v xml:space="preserve"> -  </v>
      </c>
      <c r="N145" s="13" t="str">
        <f>IFERROR(IF(AND(G145="Male",B145="Einliðaleikur"),INDEX(Einl.kk!$A$3:$F$1037,MATCH(Skráningarblað!F145,Einl.kk!$D$3:$D$1037,0),6),IF(AND(G145="Male",B145="Tvíliðaleikur"),INDEX(Tvíl.kk!$A$3:$F$1052,MATCH(Skráningarblað!F145,Tvíl.kk!$D$3:$D$1052,0),6),IF(AND(G145="Male",B145="Tvenndarleikur"),INDEX(Tvennd.kk!$A$3:$F$1020,MATCH(Skráningarblað!F145,Tvennd.kk!$D$3:$D$1020,0),6),IF(AND(G145="Female",B145="Einliðaleikur"),INDEX(Einl.kvk!$A$3:$F$1001,MATCH(Skráningarblað!F145,Einl.kvk!$D$3:$D$1001,0),6),IF(AND(G145="Female",B145="Tvíliðaleikur"),INDEX(Tvíl.kvk!$A$3:$F$1002,MATCH(Skráningarblað!F145,Tvíl.kvk!$D$3:$D$1002,0),6),IF(AND(G145="Female",B145="Tvenndarleikur"),INDEX(Tvennd.kvk!$A$3:$F$1006,MATCH(Skráningarblað!F145,Tvennd.kvk!$D$3:$D$1006,0),6),"")))))),0)</f>
        <v/>
      </c>
      <c r="O145" s="13" t="str">
        <f>IFERROR(IF(F145="","",IF(AND(NOT(B145="Einliðaleikur"),D145=""),"Partner Wanted",INDEX(Leikmannaskrá!$A$2:$D$1156,MATCH(D145,Leikmannaskrá!$A$2:$A$1160,0),2))),"")</f>
        <v/>
      </c>
      <c r="P145" s="13" t="str">
        <f>IFERROR(INDEX(Leikmannaskrá!$A$2:$D$1156,MATCH(D145,Leikmannaskrá!$A$2:$A$1160,0),4),"")</f>
        <v/>
      </c>
      <c r="Q145" s="13" t="str">
        <f>IFERROR(IF(AND(P145="Male",B145="Einliðaleikur"),INDEX(Einl.kk!$A$3:$F$1037,MATCH(Skráningarblað!O145,Einl.kk!$D$3:$D$1037,0),2),IF(AND(P145="Male",B145="Tvíliðaleikur"),INDEX(Tvíl.kk!$A$3:$F$1052,MATCH(Skráningarblað!O145,Tvíl.kk!$D$3:$D$1052,0),2),IF(AND(P145="Male",B145="Tvenndarleikur"),INDEX(Tvennd.kk!$A$3:$F$1020,MATCH(Skráningarblað!O145,Tvennd.kk!$D$3:$D$1020,0),2),IF(AND(P145="Female",B145="Einliðaleikur"),INDEX(Einl.kvk!$A$3:$F$1001,MATCH(Skráningarblað!O145,Einl.kvk!$D$3:$D$1001,0),2),IF(AND(P145="Female",B145="Tvíliðaleikur"),INDEX(Tvíl.kvk!$A$3:$F$1002,MATCH(Skráningarblað!O145,Tvíl.kvk!$D$3:$D$1002,0),2),IF(AND(P145="Female",B145="Tvenndarleikur"),INDEX(Tvennd.kvk!$A$3:$F$1006,MATCH(Skráningarblað!O145,Tvennd.kvk!$D$3:$D$1006,0),2),"")))))),"2. Deild")</f>
        <v/>
      </c>
      <c r="R145" s="13" t="str">
        <f t="shared" si="16"/>
        <v/>
      </c>
      <c r="S145" s="13" t="str">
        <f>IFERROR(IF(AND(P145="Male",B145="Einliðaleikur"),INDEX(Einl.kk!$A$3:$F$1037,MATCH(Skráningarblað!O145,Einl.kk!$D$3:$D$1037,0),6),IF(AND(P145="Male",B145="Tvíliðaleikur"),INDEX(Tvíl.kk!$A$3:$F$1052,MATCH(Skráningarblað!O145,Tvíl.kk!$D$3:$D$1052,0),6),IF(AND(P145="Male",B145="Tvenndarleikur"),INDEX(Tvennd.kk!$A$3:$F$1020,MATCH(Skráningarblað!O145,Tvennd.kk!$D$3:$D$1020,0),6),IF(AND(P145="Female",B145="Einliðaleikur"),INDEX(Einl.kvk!$A$3:$F$1001,MATCH(Skráningarblað!O145,Einl.kvk!$D$3:$D$1001,0),6),IF(AND(P145="Female",B145="Tvíliðaleikur"),INDEX(Tvíl.kvk!$A$3:$F$1002,MATCH(Skráningarblað!O145,Tvíl.kvk!$D$3:$D$1002,0),6),IF(AND(P145="Female",B145="Tvenndarleikur"),INDEX(Tvennd.kvk!$A$3:$F$1006,MATCH(Skráningarblað!O145,Tvennd.kvk!$D$3:$D$1006,0),6),"")))))),0)</f>
        <v/>
      </c>
      <c r="T145" s="13" t="str">
        <f>IFERROR(INDEX(Leikmannaskrá!$A$2:$E$597,MATCH(A145,Leikmannaskrá!$A$2:$A$597,0),5),"")</f>
        <v/>
      </c>
      <c r="U145" s="29" t="str">
        <f t="shared" si="17"/>
        <v/>
      </c>
    </row>
    <row r="146" spans="1:21" x14ac:dyDescent="0.35">
      <c r="A146" s="28"/>
      <c r="B146" s="28"/>
      <c r="C146" s="28"/>
      <c r="D146" s="28"/>
      <c r="E146" s="28"/>
      <c r="F146" s="13" t="str">
        <f>IFERROR(INDEX(Leikmannaskrá!$A$2:$D$1156,MATCH(A146,Leikmannaskrá!$A$2:$A$1160,0),2),"")</f>
        <v/>
      </c>
      <c r="G146" s="13" t="str">
        <f>IFERROR(INDEX(Leikmannaskrá!$A$2:$D$1156,MATCH(A146,Leikmannaskrá!$A$2:$A$1160,0),4),"")</f>
        <v/>
      </c>
      <c r="H146" s="13" t="str">
        <f>IFERROR(INDEX(Leikmannaskrá!$A$2:$D$1156,MATCH(A146,Leikmannaskrá!$A$2:$A$1160,0),3),"")</f>
        <v/>
      </c>
      <c r="I146" s="13" t="str">
        <f>IFERROR(IF(AND(G146="Male",B146="Einliðaleikur"),INDEX(Einl.kk!$A$3:$F$1037,MATCH(Skráningarblað!F146,Einl.kk!$D$3:$D$1037,0),2),IF(AND(G146="Male",B146="Tvíliðaleikur"),INDEX(Tvíl.kk!$A$3:$F$1052,MATCH(Skráningarblað!F146,Tvíl.kk!$D$3:$D$1052,0),2),IF(AND(G146="Male",B146="Tvenndarleikur"),INDEX(Tvennd.kk!$A$3:$F$1020,MATCH(Skráningarblað!F146,Tvennd.kk!$D$3:$D$1020,0),2),IF(AND(G146="Female",B146="Einliðaleikur"),INDEX(Einl.kvk!$A$3:$F$1001,MATCH(Skráningarblað!F146,Einl.kvk!$D$3:$D$1001,0),2),IF(AND(G146="Female",B146="Tvíliðaleikur"),INDEX(Tvíl.kvk!$A$3:$F$1002,MATCH(Skráningarblað!F146,Tvíl.kvk!$D$3:$D$1002,0),2),IF(AND(G146="Female",B146="Tvenndarleikur"),INDEX(Tvennd.kvk!$A$3:$F$1006,MATCH(Skráningarblað!F146,Tvennd.kvk!$D$3:$D$1006,0),2),"")))))),"2. Deild")</f>
        <v/>
      </c>
      <c r="J146" s="13" t="str">
        <f t="shared" si="12"/>
        <v/>
      </c>
      <c r="K146" s="13" t="str">
        <f t="shared" si="13"/>
        <v/>
      </c>
      <c r="L146" s="13">
        <f t="shared" si="14"/>
        <v>0</v>
      </c>
      <c r="M146" s="13" t="str">
        <f t="shared" si="15"/>
        <v xml:space="preserve"> -  </v>
      </c>
      <c r="N146" s="13" t="str">
        <f>IFERROR(IF(AND(G146="Male",B146="Einliðaleikur"),INDEX(Einl.kk!$A$3:$F$1037,MATCH(Skráningarblað!F146,Einl.kk!$D$3:$D$1037,0),6),IF(AND(G146="Male",B146="Tvíliðaleikur"),INDEX(Tvíl.kk!$A$3:$F$1052,MATCH(Skráningarblað!F146,Tvíl.kk!$D$3:$D$1052,0),6),IF(AND(G146="Male",B146="Tvenndarleikur"),INDEX(Tvennd.kk!$A$3:$F$1020,MATCH(Skráningarblað!F146,Tvennd.kk!$D$3:$D$1020,0),6),IF(AND(G146="Female",B146="Einliðaleikur"),INDEX(Einl.kvk!$A$3:$F$1001,MATCH(Skráningarblað!F146,Einl.kvk!$D$3:$D$1001,0),6),IF(AND(G146="Female",B146="Tvíliðaleikur"),INDEX(Tvíl.kvk!$A$3:$F$1002,MATCH(Skráningarblað!F146,Tvíl.kvk!$D$3:$D$1002,0),6),IF(AND(G146="Female",B146="Tvenndarleikur"),INDEX(Tvennd.kvk!$A$3:$F$1006,MATCH(Skráningarblað!F146,Tvennd.kvk!$D$3:$D$1006,0),6),"")))))),0)</f>
        <v/>
      </c>
      <c r="O146" s="13" t="str">
        <f>IFERROR(IF(F146="","",IF(AND(NOT(B146="Einliðaleikur"),D146=""),"Partner Wanted",INDEX(Leikmannaskrá!$A$2:$D$1156,MATCH(D146,Leikmannaskrá!$A$2:$A$1160,0),2))),"")</f>
        <v/>
      </c>
      <c r="P146" s="13" t="str">
        <f>IFERROR(INDEX(Leikmannaskrá!$A$2:$D$1156,MATCH(D146,Leikmannaskrá!$A$2:$A$1160,0),4),"")</f>
        <v/>
      </c>
      <c r="Q146" s="13" t="str">
        <f>IFERROR(IF(AND(P146="Male",B146="Einliðaleikur"),INDEX(Einl.kk!$A$3:$F$1037,MATCH(Skráningarblað!O146,Einl.kk!$D$3:$D$1037,0),2),IF(AND(P146="Male",B146="Tvíliðaleikur"),INDEX(Tvíl.kk!$A$3:$F$1052,MATCH(Skráningarblað!O146,Tvíl.kk!$D$3:$D$1052,0),2),IF(AND(P146="Male",B146="Tvenndarleikur"),INDEX(Tvennd.kk!$A$3:$F$1020,MATCH(Skráningarblað!O146,Tvennd.kk!$D$3:$D$1020,0),2),IF(AND(P146="Female",B146="Einliðaleikur"),INDEX(Einl.kvk!$A$3:$F$1001,MATCH(Skráningarblað!O146,Einl.kvk!$D$3:$D$1001,0),2),IF(AND(P146="Female",B146="Tvíliðaleikur"),INDEX(Tvíl.kvk!$A$3:$F$1002,MATCH(Skráningarblað!O146,Tvíl.kvk!$D$3:$D$1002,0),2),IF(AND(P146="Female",B146="Tvenndarleikur"),INDEX(Tvennd.kvk!$A$3:$F$1006,MATCH(Skráningarblað!O146,Tvennd.kvk!$D$3:$D$1006,0),2),"")))))),"2. Deild")</f>
        <v/>
      </c>
      <c r="R146" s="13" t="str">
        <f t="shared" si="16"/>
        <v/>
      </c>
      <c r="S146" s="13" t="str">
        <f>IFERROR(IF(AND(P146="Male",B146="Einliðaleikur"),INDEX(Einl.kk!$A$3:$F$1037,MATCH(Skráningarblað!O146,Einl.kk!$D$3:$D$1037,0),6),IF(AND(P146="Male",B146="Tvíliðaleikur"),INDEX(Tvíl.kk!$A$3:$F$1052,MATCH(Skráningarblað!O146,Tvíl.kk!$D$3:$D$1052,0),6),IF(AND(P146="Male",B146="Tvenndarleikur"),INDEX(Tvennd.kk!$A$3:$F$1020,MATCH(Skráningarblað!O146,Tvennd.kk!$D$3:$D$1020,0),6),IF(AND(P146="Female",B146="Einliðaleikur"),INDEX(Einl.kvk!$A$3:$F$1001,MATCH(Skráningarblað!O146,Einl.kvk!$D$3:$D$1001,0),6),IF(AND(P146="Female",B146="Tvíliðaleikur"),INDEX(Tvíl.kvk!$A$3:$F$1002,MATCH(Skráningarblað!O146,Tvíl.kvk!$D$3:$D$1002,0),6),IF(AND(P146="Female",B146="Tvenndarleikur"),INDEX(Tvennd.kvk!$A$3:$F$1006,MATCH(Skráningarblað!O146,Tvennd.kvk!$D$3:$D$1006,0),6),"")))))),0)</f>
        <v/>
      </c>
      <c r="T146" s="13" t="str">
        <f>IFERROR(INDEX(Leikmannaskrá!$A$2:$E$597,MATCH(A146,Leikmannaskrá!$A$2:$A$597,0),5),"")</f>
        <v/>
      </c>
      <c r="U146" s="29" t="str">
        <f t="shared" si="17"/>
        <v/>
      </c>
    </row>
    <row r="147" spans="1:21" x14ac:dyDescent="0.35">
      <c r="A147" s="28"/>
      <c r="B147" s="28"/>
      <c r="C147" s="28"/>
      <c r="D147" s="28"/>
      <c r="E147" s="28"/>
      <c r="F147" s="13" t="str">
        <f>IFERROR(INDEX(Leikmannaskrá!$A$2:$D$1156,MATCH(A147,Leikmannaskrá!$A$2:$A$1160,0),2),"")</f>
        <v/>
      </c>
      <c r="G147" s="13" t="str">
        <f>IFERROR(INDEX(Leikmannaskrá!$A$2:$D$1156,MATCH(A147,Leikmannaskrá!$A$2:$A$1160,0),4),"")</f>
        <v/>
      </c>
      <c r="H147" s="13" t="str">
        <f>IFERROR(INDEX(Leikmannaskrá!$A$2:$D$1156,MATCH(A147,Leikmannaskrá!$A$2:$A$1160,0),3),"")</f>
        <v/>
      </c>
      <c r="I147" s="13" t="str">
        <f>IFERROR(IF(AND(G147="Male",B147="Einliðaleikur"),INDEX(Einl.kk!$A$3:$F$1037,MATCH(Skráningarblað!F147,Einl.kk!$D$3:$D$1037,0),2),IF(AND(G147="Male",B147="Tvíliðaleikur"),INDEX(Tvíl.kk!$A$3:$F$1052,MATCH(Skráningarblað!F147,Tvíl.kk!$D$3:$D$1052,0),2),IF(AND(G147="Male",B147="Tvenndarleikur"),INDEX(Tvennd.kk!$A$3:$F$1020,MATCH(Skráningarblað!F147,Tvennd.kk!$D$3:$D$1020,0),2),IF(AND(G147="Female",B147="Einliðaleikur"),INDEX(Einl.kvk!$A$3:$F$1001,MATCH(Skráningarblað!F147,Einl.kvk!$D$3:$D$1001,0),2),IF(AND(G147="Female",B147="Tvíliðaleikur"),INDEX(Tvíl.kvk!$A$3:$F$1002,MATCH(Skráningarblað!F147,Tvíl.kvk!$D$3:$D$1002,0),2),IF(AND(G147="Female",B147="Tvenndarleikur"),INDEX(Tvennd.kvk!$A$3:$F$1006,MATCH(Skráningarblað!F147,Tvennd.kvk!$D$3:$D$1006,0),2),"")))))),"2. Deild")</f>
        <v/>
      </c>
      <c r="J147" s="13" t="str">
        <f t="shared" si="12"/>
        <v/>
      </c>
      <c r="K147" s="13" t="str">
        <f t="shared" si="13"/>
        <v/>
      </c>
      <c r="L147" s="13">
        <f t="shared" si="14"/>
        <v>0</v>
      </c>
      <c r="M147" s="13" t="str">
        <f t="shared" si="15"/>
        <v xml:space="preserve"> -  </v>
      </c>
      <c r="N147" s="13" t="str">
        <f>IFERROR(IF(AND(G147="Male",B147="Einliðaleikur"),INDEX(Einl.kk!$A$3:$F$1037,MATCH(Skráningarblað!F147,Einl.kk!$D$3:$D$1037,0),6),IF(AND(G147="Male",B147="Tvíliðaleikur"),INDEX(Tvíl.kk!$A$3:$F$1052,MATCH(Skráningarblað!F147,Tvíl.kk!$D$3:$D$1052,0),6),IF(AND(G147="Male",B147="Tvenndarleikur"),INDEX(Tvennd.kk!$A$3:$F$1020,MATCH(Skráningarblað!F147,Tvennd.kk!$D$3:$D$1020,0),6),IF(AND(G147="Female",B147="Einliðaleikur"),INDEX(Einl.kvk!$A$3:$F$1001,MATCH(Skráningarblað!F147,Einl.kvk!$D$3:$D$1001,0),6),IF(AND(G147="Female",B147="Tvíliðaleikur"),INDEX(Tvíl.kvk!$A$3:$F$1002,MATCH(Skráningarblað!F147,Tvíl.kvk!$D$3:$D$1002,0),6),IF(AND(G147="Female",B147="Tvenndarleikur"),INDEX(Tvennd.kvk!$A$3:$F$1006,MATCH(Skráningarblað!F147,Tvennd.kvk!$D$3:$D$1006,0),6),"")))))),0)</f>
        <v/>
      </c>
      <c r="O147" s="13" t="str">
        <f>IFERROR(IF(F147="","",IF(AND(NOT(B147="Einliðaleikur"),D147=""),"Partner Wanted",INDEX(Leikmannaskrá!$A$2:$D$1156,MATCH(D147,Leikmannaskrá!$A$2:$A$1160,0),2))),"")</f>
        <v/>
      </c>
      <c r="P147" s="13" t="str">
        <f>IFERROR(INDEX(Leikmannaskrá!$A$2:$D$1156,MATCH(D147,Leikmannaskrá!$A$2:$A$1160,0),4),"")</f>
        <v/>
      </c>
      <c r="Q147" s="13" t="str">
        <f>IFERROR(IF(AND(P147="Male",B147="Einliðaleikur"),INDEX(Einl.kk!$A$3:$F$1037,MATCH(Skráningarblað!O147,Einl.kk!$D$3:$D$1037,0),2),IF(AND(P147="Male",B147="Tvíliðaleikur"),INDEX(Tvíl.kk!$A$3:$F$1052,MATCH(Skráningarblað!O147,Tvíl.kk!$D$3:$D$1052,0),2),IF(AND(P147="Male",B147="Tvenndarleikur"),INDEX(Tvennd.kk!$A$3:$F$1020,MATCH(Skráningarblað!O147,Tvennd.kk!$D$3:$D$1020,0),2),IF(AND(P147="Female",B147="Einliðaleikur"),INDEX(Einl.kvk!$A$3:$F$1001,MATCH(Skráningarblað!O147,Einl.kvk!$D$3:$D$1001,0),2),IF(AND(P147="Female",B147="Tvíliðaleikur"),INDEX(Tvíl.kvk!$A$3:$F$1002,MATCH(Skráningarblað!O147,Tvíl.kvk!$D$3:$D$1002,0),2),IF(AND(P147="Female",B147="Tvenndarleikur"),INDEX(Tvennd.kvk!$A$3:$F$1006,MATCH(Skráningarblað!O147,Tvennd.kvk!$D$3:$D$1006,0),2),"")))))),"2. Deild")</f>
        <v/>
      </c>
      <c r="R147" s="13" t="str">
        <f t="shared" si="16"/>
        <v/>
      </c>
      <c r="S147" s="13" t="str">
        <f>IFERROR(IF(AND(P147="Male",B147="Einliðaleikur"),INDEX(Einl.kk!$A$3:$F$1037,MATCH(Skráningarblað!O147,Einl.kk!$D$3:$D$1037,0),6),IF(AND(P147="Male",B147="Tvíliðaleikur"),INDEX(Tvíl.kk!$A$3:$F$1052,MATCH(Skráningarblað!O147,Tvíl.kk!$D$3:$D$1052,0),6),IF(AND(P147="Male",B147="Tvenndarleikur"),INDEX(Tvennd.kk!$A$3:$F$1020,MATCH(Skráningarblað!O147,Tvennd.kk!$D$3:$D$1020,0),6),IF(AND(P147="Female",B147="Einliðaleikur"),INDEX(Einl.kvk!$A$3:$F$1001,MATCH(Skráningarblað!O147,Einl.kvk!$D$3:$D$1001,0),6),IF(AND(P147="Female",B147="Tvíliðaleikur"),INDEX(Tvíl.kvk!$A$3:$F$1002,MATCH(Skráningarblað!O147,Tvíl.kvk!$D$3:$D$1002,0),6),IF(AND(P147="Female",B147="Tvenndarleikur"),INDEX(Tvennd.kvk!$A$3:$F$1006,MATCH(Skráningarblað!O147,Tvennd.kvk!$D$3:$D$1006,0),6),"")))))),0)</f>
        <v/>
      </c>
      <c r="T147" s="13" t="str">
        <f>IFERROR(INDEX(Leikmannaskrá!$A$2:$E$597,MATCH(A147,Leikmannaskrá!$A$2:$A$597,0),5),"")</f>
        <v/>
      </c>
      <c r="U147" s="29" t="str">
        <f t="shared" si="17"/>
        <v/>
      </c>
    </row>
    <row r="148" spans="1:21" x14ac:dyDescent="0.35">
      <c r="A148" s="28"/>
      <c r="B148" s="28"/>
      <c r="C148" s="28"/>
      <c r="D148" s="28"/>
      <c r="E148" s="28"/>
      <c r="F148" s="13" t="str">
        <f>IFERROR(INDEX(Leikmannaskrá!$A$2:$D$1156,MATCH(A148,Leikmannaskrá!$A$2:$A$1160,0),2),"")</f>
        <v/>
      </c>
      <c r="G148" s="13" t="str">
        <f>IFERROR(INDEX(Leikmannaskrá!$A$2:$D$1156,MATCH(A148,Leikmannaskrá!$A$2:$A$1160,0),4),"")</f>
        <v/>
      </c>
      <c r="H148" s="13" t="str">
        <f>IFERROR(INDEX(Leikmannaskrá!$A$2:$D$1156,MATCH(A148,Leikmannaskrá!$A$2:$A$1160,0),3),"")</f>
        <v/>
      </c>
      <c r="I148" s="13" t="str">
        <f>IFERROR(IF(AND(G148="Male",B148="Einliðaleikur"),INDEX(Einl.kk!$A$3:$F$1037,MATCH(Skráningarblað!F148,Einl.kk!$D$3:$D$1037,0),2),IF(AND(G148="Male",B148="Tvíliðaleikur"),INDEX(Tvíl.kk!$A$3:$F$1052,MATCH(Skráningarblað!F148,Tvíl.kk!$D$3:$D$1052,0),2),IF(AND(G148="Male",B148="Tvenndarleikur"),INDEX(Tvennd.kk!$A$3:$F$1020,MATCH(Skráningarblað!F148,Tvennd.kk!$D$3:$D$1020,0),2),IF(AND(G148="Female",B148="Einliðaleikur"),INDEX(Einl.kvk!$A$3:$F$1001,MATCH(Skráningarblað!F148,Einl.kvk!$D$3:$D$1001,0),2),IF(AND(G148="Female",B148="Tvíliðaleikur"),INDEX(Tvíl.kvk!$A$3:$F$1002,MATCH(Skráningarblað!F148,Tvíl.kvk!$D$3:$D$1002,0),2),IF(AND(G148="Female",B148="Tvenndarleikur"),INDEX(Tvennd.kvk!$A$3:$F$1006,MATCH(Skráningarblað!F148,Tvennd.kvk!$D$3:$D$1006,0),2),"")))))),"2. Deild")</f>
        <v/>
      </c>
      <c r="J148" s="13" t="str">
        <f t="shared" si="12"/>
        <v/>
      </c>
      <c r="K148" s="13" t="str">
        <f t="shared" si="13"/>
        <v/>
      </c>
      <c r="L148" s="13">
        <f t="shared" si="14"/>
        <v>0</v>
      </c>
      <c r="M148" s="13" t="str">
        <f t="shared" si="15"/>
        <v xml:space="preserve"> -  </v>
      </c>
      <c r="N148" s="13" t="str">
        <f>IFERROR(IF(AND(G148="Male",B148="Einliðaleikur"),INDEX(Einl.kk!$A$3:$F$1037,MATCH(Skráningarblað!F148,Einl.kk!$D$3:$D$1037,0),6),IF(AND(G148="Male",B148="Tvíliðaleikur"),INDEX(Tvíl.kk!$A$3:$F$1052,MATCH(Skráningarblað!F148,Tvíl.kk!$D$3:$D$1052,0),6),IF(AND(G148="Male",B148="Tvenndarleikur"),INDEX(Tvennd.kk!$A$3:$F$1020,MATCH(Skráningarblað!F148,Tvennd.kk!$D$3:$D$1020,0),6),IF(AND(G148="Female",B148="Einliðaleikur"),INDEX(Einl.kvk!$A$3:$F$1001,MATCH(Skráningarblað!F148,Einl.kvk!$D$3:$D$1001,0),6),IF(AND(G148="Female",B148="Tvíliðaleikur"),INDEX(Tvíl.kvk!$A$3:$F$1002,MATCH(Skráningarblað!F148,Tvíl.kvk!$D$3:$D$1002,0),6),IF(AND(G148="Female",B148="Tvenndarleikur"),INDEX(Tvennd.kvk!$A$3:$F$1006,MATCH(Skráningarblað!F148,Tvennd.kvk!$D$3:$D$1006,0),6),"")))))),0)</f>
        <v/>
      </c>
      <c r="O148" s="13" t="str">
        <f>IFERROR(IF(F148="","",IF(AND(NOT(B148="Einliðaleikur"),D148=""),"Partner Wanted",INDEX(Leikmannaskrá!$A$2:$D$1156,MATCH(D148,Leikmannaskrá!$A$2:$A$1160,0),2))),"")</f>
        <v/>
      </c>
      <c r="P148" s="13" t="str">
        <f>IFERROR(INDEX(Leikmannaskrá!$A$2:$D$1156,MATCH(D148,Leikmannaskrá!$A$2:$A$1160,0),4),"")</f>
        <v/>
      </c>
      <c r="Q148" s="13" t="str">
        <f>IFERROR(IF(AND(P148="Male",B148="Einliðaleikur"),INDEX(Einl.kk!$A$3:$F$1037,MATCH(Skráningarblað!O148,Einl.kk!$D$3:$D$1037,0),2),IF(AND(P148="Male",B148="Tvíliðaleikur"),INDEX(Tvíl.kk!$A$3:$F$1052,MATCH(Skráningarblað!O148,Tvíl.kk!$D$3:$D$1052,0),2),IF(AND(P148="Male",B148="Tvenndarleikur"),INDEX(Tvennd.kk!$A$3:$F$1020,MATCH(Skráningarblað!O148,Tvennd.kk!$D$3:$D$1020,0),2),IF(AND(P148="Female",B148="Einliðaleikur"),INDEX(Einl.kvk!$A$3:$F$1001,MATCH(Skráningarblað!O148,Einl.kvk!$D$3:$D$1001,0),2),IF(AND(P148="Female",B148="Tvíliðaleikur"),INDEX(Tvíl.kvk!$A$3:$F$1002,MATCH(Skráningarblað!O148,Tvíl.kvk!$D$3:$D$1002,0),2),IF(AND(P148="Female",B148="Tvenndarleikur"),INDEX(Tvennd.kvk!$A$3:$F$1006,MATCH(Skráningarblað!O148,Tvennd.kvk!$D$3:$D$1006,0),2),"")))))),"2. Deild")</f>
        <v/>
      </c>
      <c r="R148" s="13" t="str">
        <f t="shared" si="16"/>
        <v/>
      </c>
      <c r="S148" s="13" t="str">
        <f>IFERROR(IF(AND(P148="Male",B148="Einliðaleikur"),INDEX(Einl.kk!$A$3:$F$1037,MATCH(Skráningarblað!O148,Einl.kk!$D$3:$D$1037,0),6),IF(AND(P148="Male",B148="Tvíliðaleikur"),INDEX(Tvíl.kk!$A$3:$F$1052,MATCH(Skráningarblað!O148,Tvíl.kk!$D$3:$D$1052,0),6),IF(AND(P148="Male",B148="Tvenndarleikur"),INDEX(Tvennd.kk!$A$3:$F$1020,MATCH(Skráningarblað!O148,Tvennd.kk!$D$3:$D$1020,0),6),IF(AND(P148="Female",B148="Einliðaleikur"),INDEX(Einl.kvk!$A$3:$F$1001,MATCH(Skráningarblað!O148,Einl.kvk!$D$3:$D$1001,0),6),IF(AND(P148="Female",B148="Tvíliðaleikur"),INDEX(Tvíl.kvk!$A$3:$F$1002,MATCH(Skráningarblað!O148,Tvíl.kvk!$D$3:$D$1002,0),6),IF(AND(P148="Female",B148="Tvenndarleikur"),INDEX(Tvennd.kvk!$A$3:$F$1006,MATCH(Skráningarblað!O148,Tvennd.kvk!$D$3:$D$1006,0),6),"")))))),0)</f>
        <v/>
      </c>
      <c r="T148" s="13" t="str">
        <f>IFERROR(INDEX(Leikmannaskrá!$A$2:$E$597,MATCH(A148,Leikmannaskrá!$A$2:$A$597,0),5),"")</f>
        <v/>
      </c>
      <c r="U148" s="29" t="str">
        <f t="shared" si="17"/>
        <v/>
      </c>
    </row>
    <row r="149" spans="1:21" x14ac:dyDescent="0.35">
      <c r="A149" s="28"/>
      <c r="B149" s="28"/>
      <c r="C149" s="28"/>
      <c r="D149" s="28"/>
      <c r="E149" s="28"/>
      <c r="F149" s="13" t="str">
        <f>IFERROR(INDEX(Leikmannaskrá!$A$2:$D$1156,MATCH(A149,Leikmannaskrá!$A$2:$A$1160,0),2),"")</f>
        <v/>
      </c>
      <c r="G149" s="13" t="str">
        <f>IFERROR(INDEX(Leikmannaskrá!$A$2:$D$1156,MATCH(A149,Leikmannaskrá!$A$2:$A$1160,0),4),"")</f>
        <v/>
      </c>
      <c r="H149" s="13" t="str">
        <f>IFERROR(INDEX(Leikmannaskrá!$A$2:$D$1156,MATCH(A149,Leikmannaskrá!$A$2:$A$1160,0),3),"")</f>
        <v/>
      </c>
      <c r="I149" s="13" t="str">
        <f>IFERROR(IF(AND(G149="Male",B149="Einliðaleikur"),INDEX(Einl.kk!$A$3:$F$1037,MATCH(Skráningarblað!F149,Einl.kk!$D$3:$D$1037,0),2),IF(AND(G149="Male",B149="Tvíliðaleikur"),INDEX(Tvíl.kk!$A$3:$F$1052,MATCH(Skráningarblað!F149,Tvíl.kk!$D$3:$D$1052,0),2),IF(AND(G149="Male",B149="Tvenndarleikur"),INDEX(Tvennd.kk!$A$3:$F$1020,MATCH(Skráningarblað!F149,Tvennd.kk!$D$3:$D$1020,0),2),IF(AND(G149="Female",B149="Einliðaleikur"),INDEX(Einl.kvk!$A$3:$F$1001,MATCH(Skráningarblað!F149,Einl.kvk!$D$3:$D$1001,0),2),IF(AND(G149="Female",B149="Tvíliðaleikur"),INDEX(Tvíl.kvk!$A$3:$F$1002,MATCH(Skráningarblað!F149,Tvíl.kvk!$D$3:$D$1002,0),2),IF(AND(G149="Female",B149="Tvenndarleikur"),INDEX(Tvennd.kvk!$A$3:$F$1006,MATCH(Skráningarblað!F149,Tvennd.kvk!$D$3:$D$1006,0),2),"")))))),"2. Deild")</f>
        <v/>
      </c>
      <c r="J149" s="13" t="str">
        <f t="shared" si="12"/>
        <v/>
      </c>
      <c r="K149" s="13" t="str">
        <f t="shared" si="13"/>
        <v/>
      </c>
      <c r="L149" s="13">
        <f t="shared" si="14"/>
        <v>0</v>
      </c>
      <c r="M149" s="13" t="str">
        <f t="shared" si="15"/>
        <v xml:space="preserve"> -  </v>
      </c>
      <c r="N149" s="13" t="str">
        <f>IFERROR(IF(AND(G149="Male",B149="Einliðaleikur"),INDEX(Einl.kk!$A$3:$F$1037,MATCH(Skráningarblað!F149,Einl.kk!$D$3:$D$1037,0),6),IF(AND(G149="Male",B149="Tvíliðaleikur"),INDEX(Tvíl.kk!$A$3:$F$1052,MATCH(Skráningarblað!F149,Tvíl.kk!$D$3:$D$1052,0),6),IF(AND(G149="Male",B149="Tvenndarleikur"),INDEX(Tvennd.kk!$A$3:$F$1020,MATCH(Skráningarblað!F149,Tvennd.kk!$D$3:$D$1020,0),6),IF(AND(G149="Female",B149="Einliðaleikur"),INDEX(Einl.kvk!$A$3:$F$1001,MATCH(Skráningarblað!F149,Einl.kvk!$D$3:$D$1001,0),6),IF(AND(G149="Female",B149="Tvíliðaleikur"),INDEX(Tvíl.kvk!$A$3:$F$1002,MATCH(Skráningarblað!F149,Tvíl.kvk!$D$3:$D$1002,0),6),IF(AND(G149="Female",B149="Tvenndarleikur"),INDEX(Tvennd.kvk!$A$3:$F$1006,MATCH(Skráningarblað!F149,Tvennd.kvk!$D$3:$D$1006,0),6),"")))))),0)</f>
        <v/>
      </c>
      <c r="O149" s="13" t="str">
        <f>IFERROR(IF(F149="","",IF(AND(NOT(B149="Einliðaleikur"),D149=""),"Partner Wanted",INDEX(Leikmannaskrá!$A$2:$D$1156,MATCH(D149,Leikmannaskrá!$A$2:$A$1160,0),2))),"")</f>
        <v/>
      </c>
      <c r="P149" s="13" t="str">
        <f>IFERROR(INDEX(Leikmannaskrá!$A$2:$D$1156,MATCH(D149,Leikmannaskrá!$A$2:$A$1160,0),4),"")</f>
        <v/>
      </c>
      <c r="Q149" s="13" t="str">
        <f>IFERROR(IF(AND(P149="Male",B149="Einliðaleikur"),INDEX(Einl.kk!$A$3:$F$1037,MATCH(Skráningarblað!O149,Einl.kk!$D$3:$D$1037,0),2),IF(AND(P149="Male",B149="Tvíliðaleikur"),INDEX(Tvíl.kk!$A$3:$F$1052,MATCH(Skráningarblað!O149,Tvíl.kk!$D$3:$D$1052,0),2),IF(AND(P149="Male",B149="Tvenndarleikur"),INDEX(Tvennd.kk!$A$3:$F$1020,MATCH(Skráningarblað!O149,Tvennd.kk!$D$3:$D$1020,0),2),IF(AND(P149="Female",B149="Einliðaleikur"),INDEX(Einl.kvk!$A$3:$F$1001,MATCH(Skráningarblað!O149,Einl.kvk!$D$3:$D$1001,0),2),IF(AND(P149="Female",B149="Tvíliðaleikur"),INDEX(Tvíl.kvk!$A$3:$F$1002,MATCH(Skráningarblað!O149,Tvíl.kvk!$D$3:$D$1002,0),2),IF(AND(P149="Female",B149="Tvenndarleikur"),INDEX(Tvennd.kvk!$A$3:$F$1006,MATCH(Skráningarblað!O149,Tvennd.kvk!$D$3:$D$1006,0),2),"")))))),"2. Deild")</f>
        <v/>
      </c>
      <c r="R149" s="13" t="str">
        <f t="shared" si="16"/>
        <v/>
      </c>
      <c r="S149" s="13" t="str">
        <f>IFERROR(IF(AND(P149="Male",B149="Einliðaleikur"),INDEX(Einl.kk!$A$3:$F$1037,MATCH(Skráningarblað!O149,Einl.kk!$D$3:$D$1037,0),6),IF(AND(P149="Male",B149="Tvíliðaleikur"),INDEX(Tvíl.kk!$A$3:$F$1052,MATCH(Skráningarblað!O149,Tvíl.kk!$D$3:$D$1052,0),6),IF(AND(P149="Male",B149="Tvenndarleikur"),INDEX(Tvennd.kk!$A$3:$F$1020,MATCH(Skráningarblað!O149,Tvennd.kk!$D$3:$D$1020,0),6),IF(AND(P149="Female",B149="Einliðaleikur"),INDEX(Einl.kvk!$A$3:$F$1001,MATCH(Skráningarblað!O149,Einl.kvk!$D$3:$D$1001,0),6),IF(AND(P149="Female",B149="Tvíliðaleikur"),INDEX(Tvíl.kvk!$A$3:$F$1002,MATCH(Skráningarblað!O149,Tvíl.kvk!$D$3:$D$1002,0),6),IF(AND(P149="Female",B149="Tvenndarleikur"),INDEX(Tvennd.kvk!$A$3:$F$1006,MATCH(Skráningarblað!O149,Tvennd.kvk!$D$3:$D$1006,0),6),"")))))),0)</f>
        <v/>
      </c>
      <c r="T149" s="13" t="str">
        <f>IFERROR(INDEX(Leikmannaskrá!$A$2:$E$597,MATCH(A149,Leikmannaskrá!$A$2:$A$597,0),5),"")</f>
        <v/>
      </c>
      <c r="U149" s="29" t="str">
        <f t="shared" si="17"/>
        <v/>
      </c>
    </row>
    <row r="150" spans="1:21" x14ac:dyDescent="0.35">
      <c r="A150" s="28"/>
      <c r="B150" s="28"/>
      <c r="C150" s="28"/>
      <c r="D150" s="28"/>
      <c r="E150" s="28"/>
      <c r="F150" s="13" t="str">
        <f>IFERROR(INDEX(Leikmannaskrá!$A$2:$D$1156,MATCH(A150,Leikmannaskrá!$A$2:$A$1160,0),2),"")</f>
        <v/>
      </c>
      <c r="G150" s="13" t="str">
        <f>IFERROR(INDEX(Leikmannaskrá!$A$2:$D$1156,MATCH(A150,Leikmannaskrá!$A$2:$A$1160,0),4),"")</f>
        <v/>
      </c>
      <c r="H150" s="13" t="str">
        <f>IFERROR(INDEX(Leikmannaskrá!$A$2:$D$1156,MATCH(A150,Leikmannaskrá!$A$2:$A$1160,0),3),"")</f>
        <v/>
      </c>
      <c r="I150" s="13" t="str">
        <f>IFERROR(IF(AND(G150="Male",B150="Einliðaleikur"),INDEX(Einl.kk!$A$3:$F$1037,MATCH(Skráningarblað!F150,Einl.kk!$D$3:$D$1037,0),2),IF(AND(G150="Male",B150="Tvíliðaleikur"),INDEX(Tvíl.kk!$A$3:$F$1052,MATCH(Skráningarblað!F150,Tvíl.kk!$D$3:$D$1052,0),2),IF(AND(G150="Male",B150="Tvenndarleikur"),INDEX(Tvennd.kk!$A$3:$F$1020,MATCH(Skráningarblað!F150,Tvennd.kk!$D$3:$D$1020,0),2),IF(AND(G150="Female",B150="Einliðaleikur"),INDEX(Einl.kvk!$A$3:$F$1001,MATCH(Skráningarblað!F150,Einl.kvk!$D$3:$D$1001,0),2),IF(AND(G150="Female",B150="Tvíliðaleikur"),INDEX(Tvíl.kvk!$A$3:$F$1002,MATCH(Skráningarblað!F150,Tvíl.kvk!$D$3:$D$1002,0),2),IF(AND(G150="Female",B150="Tvenndarleikur"),INDEX(Tvennd.kvk!$A$3:$F$1006,MATCH(Skráningarblað!F150,Tvennd.kvk!$D$3:$D$1006,0),2),"")))))),"2. Deild")</f>
        <v/>
      </c>
      <c r="J150" s="13" t="str">
        <f t="shared" si="12"/>
        <v/>
      </c>
      <c r="K150" s="13" t="str">
        <f t="shared" si="13"/>
        <v/>
      </c>
      <c r="L150" s="13">
        <f t="shared" si="14"/>
        <v>0</v>
      </c>
      <c r="M150" s="13" t="str">
        <f t="shared" si="15"/>
        <v xml:space="preserve"> -  </v>
      </c>
      <c r="N150" s="13" t="str">
        <f>IFERROR(IF(AND(G150="Male",B150="Einliðaleikur"),INDEX(Einl.kk!$A$3:$F$1037,MATCH(Skráningarblað!F150,Einl.kk!$D$3:$D$1037,0),6),IF(AND(G150="Male",B150="Tvíliðaleikur"),INDEX(Tvíl.kk!$A$3:$F$1052,MATCH(Skráningarblað!F150,Tvíl.kk!$D$3:$D$1052,0),6),IF(AND(G150="Male",B150="Tvenndarleikur"),INDEX(Tvennd.kk!$A$3:$F$1020,MATCH(Skráningarblað!F150,Tvennd.kk!$D$3:$D$1020,0),6),IF(AND(G150="Female",B150="Einliðaleikur"),INDEX(Einl.kvk!$A$3:$F$1001,MATCH(Skráningarblað!F150,Einl.kvk!$D$3:$D$1001,0),6),IF(AND(G150="Female",B150="Tvíliðaleikur"),INDEX(Tvíl.kvk!$A$3:$F$1002,MATCH(Skráningarblað!F150,Tvíl.kvk!$D$3:$D$1002,0),6),IF(AND(G150="Female",B150="Tvenndarleikur"),INDEX(Tvennd.kvk!$A$3:$F$1006,MATCH(Skráningarblað!F150,Tvennd.kvk!$D$3:$D$1006,0),6),"")))))),0)</f>
        <v/>
      </c>
      <c r="O150" s="13" t="str">
        <f>IFERROR(IF(F150="","",IF(AND(NOT(B150="Einliðaleikur"),D150=""),"Partner Wanted",INDEX(Leikmannaskrá!$A$2:$D$1156,MATCH(D150,Leikmannaskrá!$A$2:$A$1160,0),2))),"")</f>
        <v/>
      </c>
      <c r="P150" s="13" t="str">
        <f>IFERROR(INDEX(Leikmannaskrá!$A$2:$D$1156,MATCH(D150,Leikmannaskrá!$A$2:$A$1160,0),4),"")</f>
        <v/>
      </c>
      <c r="Q150" s="13" t="str">
        <f>IFERROR(IF(AND(P150="Male",B150="Einliðaleikur"),INDEX(Einl.kk!$A$3:$F$1037,MATCH(Skráningarblað!O150,Einl.kk!$D$3:$D$1037,0),2),IF(AND(P150="Male",B150="Tvíliðaleikur"),INDEX(Tvíl.kk!$A$3:$F$1052,MATCH(Skráningarblað!O150,Tvíl.kk!$D$3:$D$1052,0),2),IF(AND(P150="Male",B150="Tvenndarleikur"),INDEX(Tvennd.kk!$A$3:$F$1020,MATCH(Skráningarblað!O150,Tvennd.kk!$D$3:$D$1020,0),2),IF(AND(P150="Female",B150="Einliðaleikur"),INDEX(Einl.kvk!$A$3:$F$1001,MATCH(Skráningarblað!O150,Einl.kvk!$D$3:$D$1001,0),2),IF(AND(P150="Female",B150="Tvíliðaleikur"),INDEX(Tvíl.kvk!$A$3:$F$1002,MATCH(Skráningarblað!O150,Tvíl.kvk!$D$3:$D$1002,0),2),IF(AND(P150="Female",B150="Tvenndarleikur"),INDEX(Tvennd.kvk!$A$3:$F$1006,MATCH(Skráningarblað!O150,Tvennd.kvk!$D$3:$D$1006,0),2),"")))))),"2. Deild")</f>
        <v/>
      </c>
      <c r="R150" s="13" t="str">
        <f t="shared" si="16"/>
        <v/>
      </c>
      <c r="S150" s="13" t="str">
        <f>IFERROR(IF(AND(P150="Male",B150="Einliðaleikur"),INDEX(Einl.kk!$A$3:$F$1037,MATCH(Skráningarblað!O150,Einl.kk!$D$3:$D$1037,0),6),IF(AND(P150="Male",B150="Tvíliðaleikur"),INDEX(Tvíl.kk!$A$3:$F$1052,MATCH(Skráningarblað!O150,Tvíl.kk!$D$3:$D$1052,0),6),IF(AND(P150="Male",B150="Tvenndarleikur"),INDEX(Tvennd.kk!$A$3:$F$1020,MATCH(Skráningarblað!O150,Tvennd.kk!$D$3:$D$1020,0),6),IF(AND(P150="Female",B150="Einliðaleikur"),INDEX(Einl.kvk!$A$3:$F$1001,MATCH(Skráningarblað!O150,Einl.kvk!$D$3:$D$1001,0),6),IF(AND(P150="Female",B150="Tvíliðaleikur"),INDEX(Tvíl.kvk!$A$3:$F$1002,MATCH(Skráningarblað!O150,Tvíl.kvk!$D$3:$D$1002,0),6),IF(AND(P150="Female",B150="Tvenndarleikur"),INDEX(Tvennd.kvk!$A$3:$F$1006,MATCH(Skráningarblað!O150,Tvennd.kvk!$D$3:$D$1006,0),6),"")))))),0)</f>
        <v/>
      </c>
      <c r="T150" s="13" t="str">
        <f>IFERROR(INDEX(Leikmannaskrá!$A$2:$E$597,MATCH(A150,Leikmannaskrá!$A$2:$A$597,0),5),"")</f>
        <v/>
      </c>
      <c r="U150" s="29" t="str">
        <f t="shared" si="17"/>
        <v/>
      </c>
    </row>
    <row r="151" spans="1:21" x14ac:dyDescent="0.35">
      <c r="A151" s="28"/>
      <c r="B151" s="28"/>
      <c r="C151" s="28"/>
      <c r="D151" s="28"/>
      <c r="E151" s="28"/>
      <c r="F151" s="13" t="str">
        <f>IFERROR(INDEX(Leikmannaskrá!$A$2:$D$1156,MATCH(A151,Leikmannaskrá!$A$2:$A$1160,0),2),"")</f>
        <v/>
      </c>
      <c r="G151" s="13" t="str">
        <f>IFERROR(INDEX(Leikmannaskrá!$A$2:$D$1156,MATCH(A151,Leikmannaskrá!$A$2:$A$1160,0),4),"")</f>
        <v/>
      </c>
      <c r="H151" s="13" t="str">
        <f>IFERROR(INDEX(Leikmannaskrá!$A$2:$D$1156,MATCH(A151,Leikmannaskrá!$A$2:$A$1160,0),3),"")</f>
        <v/>
      </c>
      <c r="I151" s="13" t="str">
        <f>IFERROR(IF(AND(G151="Male",B151="Einliðaleikur"),INDEX(Einl.kk!$A$3:$F$1037,MATCH(Skráningarblað!F151,Einl.kk!$D$3:$D$1037,0),2),IF(AND(G151="Male",B151="Tvíliðaleikur"),INDEX(Tvíl.kk!$A$3:$F$1052,MATCH(Skráningarblað!F151,Tvíl.kk!$D$3:$D$1052,0),2),IF(AND(G151="Male",B151="Tvenndarleikur"),INDEX(Tvennd.kk!$A$3:$F$1020,MATCH(Skráningarblað!F151,Tvennd.kk!$D$3:$D$1020,0),2),IF(AND(G151="Female",B151="Einliðaleikur"),INDEX(Einl.kvk!$A$3:$F$1001,MATCH(Skráningarblað!F151,Einl.kvk!$D$3:$D$1001,0),2),IF(AND(G151="Female",B151="Tvíliðaleikur"),INDEX(Tvíl.kvk!$A$3:$F$1002,MATCH(Skráningarblað!F151,Tvíl.kvk!$D$3:$D$1002,0),2),IF(AND(G151="Female",B151="Tvenndarleikur"),INDEX(Tvennd.kvk!$A$3:$F$1006,MATCH(Skráningarblað!F151,Tvennd.kvk!$D$3:$D$1006,0),2),"")))))),"2. Deild")</f>
        <v/>
      </c>
      <c r="J151" s="13" t="str">
        <f t="shared" si="12"/>
        <v/>
      </c>
      <c r="K151" s="13" t="str">
        <f t="shared" si="13"/>
        <v/>
      </c>
      <c r="L151" s="13">
        <f t="shared" si="14"/>
        <v>0</v>
      </c>
      <c r="M151" s="13" t="str">
        <f t="shared" si="15"/>
        <v xml:space="preserve"> -  </v>
      </c>
      <c r="N151" s="13" t="str">
        <f>IFERROR(IF(AND(G151="Male",B151="Einliðaleikur"),INDEX(Einl.kk!$A$3:$F$1037,MATCH(Skráningarblað!F151,Einl.kk!$D$3:$D$1037,0),6),IF(AND(G151="Male",B151="Tvíliðaleikur"),INDEX(Tvíl.kk!$A$3:$F$1052,MATCH(Skráningarblað!F151,Tvíl.kk!$D$3:$D$1052,0),6),IF(AND(G151="Male",B151="Tvenndarleikur"),INDEX(Tvennd.kk!$A$3:$F$1020,MATCH(Skráningarblað!F151,Tvennd.kk!$D$3:$D$1020,0),6),IF(AND(G151="Female",B151="Einliðaleikur"),INDEX(Einl.kvk!$A$3:$F$1001,MATCH(Skráningarblað!F151,Einl.kvk!$D$3:$D$1001,0),6),IF(AND(G151="Female",B151="Tvíliðaleikur"),INDEX(Tvíl.kvk!$A$3:$F$1002,MATCH(Skráningarblað!F151,Tvíl.kvk!$D$3:$D$1002,0),6),IF(AND(G151="Female",B151="Tvenndarleikur"),INDEX(Tvennd.kvk!$A$3:$F$1006,MATCH(Skráningarblað!F151,Tvennd.kvk!$D$3:$D$1006,0),6),"")))))),0)</f>
        <v/>
      </c>
      <c r="O151" s="13" t="str">
        <f>IFERROR(IF(F151="","",IF(AND(NOT(B151="Einliðaleikur"),D151=""),"Partner Wanted",INDEX(Leikmannaskrá!$A$2:$D$1156,MATCH(D151,Leikmannaskrá!$A$2:$A$1160,0),2))),"")</f>
        <v/>
      </c>
      <c r="P151" s="13" t="str">
        <f>IFERROR(INDEX(Leikmannaskrá!$A$2:$D$1156,MATCH(D151,Leikmannaskrá!$A$2:$A$1160,0),4),"")</f>
        <v/>
      </c>
      <c r="Q151" s="13" t="str">
        <f>IFERROR(IF(AND(P151="Male",B151="Einliðaleikur"),INDEX(Einl.kk!$A$3:$F$1037,MATCH(Skráningarblað!O151,Einl.kk!$D$3:$D$1037,0),2),IF(AND(P151="Male",B151="Tvíliðaleikur"),INDEX(Tvíl.kk!$A$3:$F$1052,MATCH(Skráningarblað!O151,Tvíl.kk!$D$3:$D$1052,0),2),IF(AND(P151="Male",B151="Tvenndarleikur"),INDEX(Tvennd.kk!$A$3:$F$1020,MATCH(Skráningarblað!O151,Tvennd.kk!$D$3:$D$1020,0),2),IF(AND(P151="Female",B151="Einliðaleikur"),INDEX(Einl.kvk!$A$3:$F$1001,MATCH(Skráningarblað!O151,Einl.kvk!$D$3:$D$1001,0),2),IF(AND(P151="Female",B151="Tvíliðaleikur"),INDEX(Tvíl.kvk!$A$3:$F$1002,MATCH(Skráningarblað!O151,Tvíl.kvk!$D$3:$D$1002,0),2),IF(AND(P151="Female",B151="Tvenndarleikur"),INDEX(Tvennd.kvk!$A$3:$F$1006,MATCH(Skráningarblað!O151,Tvennd.kvk!$D$3:$D$1006,0),2),"")))))),"2. Deild")</f>
        <v/>
      </c>
      <c r="R151" s="13" t="str">
        <f t="shared" si="16"/>
        <v/>
      </c>
      <c r="S151" s="13" t="str">
        <f>IFERROR(IF(AND(P151="Male",B151="Einliðaleikur"),INDEX(Einl.kk!$A$3:$F$1037,MATCH(Skráningarblað!O151,Einl.kk!$D$3:$D$1037,0),6),IF(AND(P151="Male",B151="Tvíliðaleikur"),INDEX(Tvíl.kk!$A$3:$F$1052,MATCH(Skráningarblað!O151,Tvíl.kk!$D$3:$D$1052,0),6),IF(AND(P151="Male",B151="Tvenndarleikur"),INDEX(Tvennd.kk!$A$3:$F$1020,MATCH(Skráningarblað!O151,Tvennd.kk!$D$3:$D$1020,0),6),IF(AND(P151="Female",B151="Einliðaleikur"),INDEX(Einl.kvk!$A$3:$F$1001,MATCH(Skráningarblað!O151,Einl.kvk!$D$3:$D$1001,0),6),IF(AND(P151="Female",B151="Tvíliðaleikur"),INDEX(Tvíl.kvk!$A$3:$F$1002,MATCH(Skráningarblað!O151,Tvíl.kvk!$D$3:$D$1002,0),6),IF(AND(P151="Female",B151="Tvenndarleikur"),INDEX(Tvennd.kvk!$A$3:$F$1006,MATCH(Skráningarblað!O151,Tvennd.kvk!$D$3:$D$1006,0),6),"")))))),0)</f>
        <v/>
      </c>
      <c r="T151" s="13" t="str">
        <f>IFERROR(INDEX(Leikmannaskrá!$A$2:$E$597,MATCH(A151,Leikmannaskrá!$A$2:$A$597,0),5),"")</f>
        <v/>
      </c>
      <c r="U151" s="29" t="str">
        <f t="shared" si="17"/>
        <v/>
      </c>
    </row>
    <row r="152" spans="1:21" x14ac:dyDescent="0.35">
      <c r="A152" s="28"/>
      <c r="B152" s="28"/>
      <c r="C152" s="28"/>
      <c r="D152" s="28"/>
      <c r="E152" s="28"/>
      <c r="F152" s="13" t="str">
        <f>IFERROR(INDEX(Leikmannaskrá!$A$2:$D$1156,MATCH(A152,Leikmannaskrá!$A$2:$A$1160,0),2),"")</f>
        <v/>
      </c>
      <c r="G152" s="13" t="str">
        <f>IFERROR(INDEX(Leikmannaskrá!$A$2:$D$1156,MATCH(A152,Leikmannaskrá!$A$2:$A$1160,0),4),"")</f>
        <v/>
      </c>
      <c r="H152" s="13" t="str">
        <f>IFERROR(INDEX(Leikmannaskrá!$A$2:$D$1156,MATCH(A152,Leikmannaskrá!$A$2:$A$1160,0),3),"")</f>
        <v/>
      </c>
      <c r="I152" s="13" t="str">
        <f>IFERROR(IF(AND(G152="Male",B152="Einliðaleikur"),INDEX(Einl.kk!$A$3:$F$1037,MATCH(Skráningarblað!F152,Einl.kk!$D$3:$D$1037,0),2),IF(AND(G152="Male",B152="Tvíliðaleikur"),INDEX(Tvíl.kk!$A$3:$F$1052,MATCH(Skráningarblað!F152,Tvíl.kk!$D$3:$D$1052,0),2),IF(AND(G152="Male",B152="Tvenndarleikur"),INDEX(Tvennd.kk!$A$3:$F$1020,MATCH(Skráningarblað!F152,Tvennd.kk!$D$3:$D$1020,0),2),IF(AND(G152="Female",B152="Einliðaleikur"),INDEX(Einl.kvk!$A$3:$F$1001,MATCH(Skráningarblað!F152,Einl.kvk!$D$3:$D$1001,0),2),IF(AND(G152="Female",B152="Tvíliðaleikur"),INDEX(Tvíl.kvk!$A$3:$F$1002,MATCH(Skráningarblað!F152,Tvíl.kvk!$D$3:$D$1002,0),2),IF(AND(G152="Female",B152="Tvenndarleikur"),INDEX(Tvennd.kvk!$A$3:$F$1006,MATCH(Skráningarblað!F152,Tvennd.kvk!$D$3:$D$1006,0),2),"")))))),"2. Deild")</f>
        <v/>
      </c>
      <c r="J152" s="13" t="str">
        <f t="shared" si="12"/>
        <v/>
      </c>
      <c r="K152" s="13" t="str">
        <f t="shared" si="13"/>
        <v/>
      </c>
      <c r="L152" s="13">
        <f t="shared" si="14"/>
        <v>0</v>
      </c>
      <c r="M152" s="13" t="str">
        <f t="shared" si="15"/>
        <v xml:space="preserve"> -  </v>
      </c>
      <c r="N152" s="13" t="str">
        <f>IFERROR(IF(AND(G152="Male",B152="Einliðaleikur"),INDEX(Einl.kk!$A$3:$F$1037,MATCH(Skráningarblað!F152,Einl.kk!$D$3:$D$1037,0),6),IF(AND(G152="Male",B152="Tvíliðaleikur"),INDEX(Tvíl.kk!$A$3:$F$1052,MATCH(Skráningarblað!F152,Tvíl.kk!$D$3:$D$1052,0),6),IF(AND(G152="Male",B152="Tvenndarleikur"),INDEX(Tvennd.kk!$A$3:$F$1020,MATCH(Skráningarblað!F152,Tvennd.kk!$D$3:$D$1020,0),6),IF(AND(G152="Female",B152="Einliðaleikur"),INDEX(Einl.kvk!$A$3:$F$1001,MATCH(Skráningarblað!F152,Einl.kvk!$D$3:$D$1001,0),6),IF(AND(G152="Female",B152="Tvíliðaleikur"),INDEX(Tvíl.kvk!$A$3:$F$1002,MATCH(Skráningarblað!F152,Tvíl.kvk!$D$3:$D$1002,0),6),IF(AND(G152="Female",B152="Tvenndarleikur"),INDEX(Tvennd.kvk!$A$3:$F$1006,MATCH(Skráningarblað!F152,Tvennd.kvk!$D$3:$D$1006,0),6),"")))))),0)</f>
        <v/>
      </c>
      <c r="O152" s="13" t="str">
        <f>IFERROR(IF(F152="","",IF(AND(NOT(B152="Einliðaleikur"),D152=""),"Partner Wanted",INDEX(Leikmannaskrá!$A$2:$D$1156,MATCH(D152,Leikmannaskrá!$A$2:$A$1160,0),2))),"")</f>
        <v/>
      </c>
      <c r="P152" s="13" t="str">
        <f>IFERROR(INDEX(Leikmannaskrá!$A$2:$D$1156,MATCH(D152,Leikmannaskrá!$A$2:$A$1160,0),4),"")</f>
        <v/>
      </c>
      <c r="Q152" s="13" t="str">
        <f>IFERROR(IF(AND(P152="Male",B152="Einliðaleikur"),INDEX(Einl.kk!$A$3:$F$1037,MATCH(Skráningarblað!O152,Einl.kk!$D$3:$D$1037,0),2),IF(AND(P152="Male",B152="Tvíliðaleikur"),INDEX(Tvíl.kk!$A$3:$F$1052,MATCH(Skráningarblað!O152,Tvíl.kk!$D$3:$D$1052,0),2),IF(AND(P152="Male",B152="Tvenndarleikur"),INDEX(Tvennd.kk!$A$3:$F$1020,MATCH(Skráningarblað!O152,Tvennd.kk!$D$3:$D$1020,0),2),IF(AND(P152="Female",B152="Einliðaleikur"),INDEX(Einl.kvk!$A$3:$F$1001,MATCH(Skráningarblað!O152,Einl.kvk!$D$3:$D$1001,0),2),IF(AND(P152="Female",B152="Tvíliðaleikur"),INDEX(Tvíl.kvk!$A$3:$F$1002,MATCH(Skráningarblað!O152,Tvíl.kvk!$D$3:$D$1002,0),2),IF(AND(P152="Female",B152="Tvenndarleikur"),INDEX(Tvennd.kvk!$A$3:$F$1006,MATCH(Skráningarblað!O152,Tvennd.kvk!$D$3:$D$1006,0),2),"")))))),"2. Deild")</f>
        <v/>
      </c>
      <c r="R152" s="13" t="str">
        <f t="shared" si="16"/>
        <v/>
      </c>
      <c r="S152" s="13" t="str">
        <f>IFERROR(IF(AND(P152="Male",B152="Einliðaleikur"),INDEX(Einl.kk!$A$3:$F$1037,MATCH(Skráningarblað!O152,Einl.kk!$D$3:$D$1037,0),6),IF(AND(P152="Male",B152="Tvíliðaleikur"),INDEX(Tvíl.kk!$A$3:$F$1052,MATCH(Skráningarblað!O152,Tvíl.kk!$D$3:$D$1052,0),6),IF(AND(P152="Male",B152="Tvenndarleikur"),INDEX(Tvennd.kk!$A$3:$F$1020,MATCH(Skráningarblað!O152,Tvennd.kk!$D$3:$D$1020,0),6),IF(AND(P152="Female",B152="Einliðaleikur"),INDEX(Einl.kvk!$A$3:$F$1001,MATCH(Skráningarblað!O152,Einl.kvk!$D$3:$D$1001,0),6),IF(AND(P152="Female",B152="Tvíliðaleikur"),INDEX(Tvíl.kvk!$A$3:$F$1002,MATCH(Skráningarblað!O152,Tvíl.kvk!$D$3:$D$1002,0),6),IF(AND(P152="Female",B152="Tvenndarleikur"),INDEX(Tvennd.kvk!$A$3:$F$1006,MATCH(Skráningarblað!O152,Tvennd.kvk!$D$3:$D$1006,0),6),"")))))),0)</f>
        <v/>
      </c>
      <c r="T152" s="13" t="str">
        <f>IFERROR(INDEX(Leikmannaskrá!$A$2:$E$597,MATCH(A152,Leikmannaskrá!$A$2:$A$597,0),5),"")</f>
        <v/>
      </c>
      <c r="U152" s="29" t="str">
        <f t="shared" si="17"/>
        <v/>
      </c>
    </row>
    <row r="153" spans="1:21" x14ac:dyDescent="0.35">
      <c r="A153" s="28"/>
      <c r="B153" s="28"/>
      <c r="C153" s="28"/>
      <c r="D153" s="28"/>
      <c r="E153" s="28"/>
      <c r="F153" s="13" t="str">
        <f>IFERROR(INDEX(Leikmannaskrá!$A$2:$D$1156,MATCH(A153,Leikmannaskrá!$A$2:$A$1160,0),2),"")</f>
        <v/>
      </c>
      <c r="G153" s="13" t="str">
        <f>IFERROR(INDEX(Leikmannaskrá!$A$2:$D$1156,MATCH(A153,Leikmannaskrá!$A$2:$A$1160,0),4),"")</f>
        <v/>
      </c>
      <c r="H153" s="13" t="str">
        <f>IFERROR(INDEX(Leikmannaskrá!$A$2:$D$1156,MATCH(A153,Leikmannaskrá!$A$2:$A$1160,0),3),"")</f>
        <v/>
      </c>
      <c r="I153" s="13" t="str">
        <f>IFERROR(IF(AND(G153="Male",B153="Einliðaleikur"),INDEX(Einl.kk!$A$3:$F$1037,MATCH(Skráningarblað!F153,Einl.kk!$D$3:$D$1037,0),2),IF(AND(G153="Male",B153="Tvíliðaleikur"),INDEX(Tvíl.kk!$A$3:$F$1052,MATCH(Skráningarblað!F153,Tvíl.kk!$D$3:$D$1052,0),2),IF(AND(G153="Male",B153="Tvenndarleikur"),INDEX(Tvennd.kk!$A$3:$F$1020,MATCH(Skráningarblað!F153,Tvennd.kk!$D$3:$D$1020,0),2),IF(AND(G153="Female",B153="Einliðaleikur"),INDEX(Einl.kvk!$A$3:$F$1001,MATCH(Skráningarblað!F153,Einl.kvk!$D$3:$D$1001,0),2),IF(AND(G153="Female",B153="Tvíliðaleikur"),INDEX(Tvíl.kvk!$A$3:$F$1002,MATCH(Skráningarblað!F153,Tvíl.kvk!$D$3:$D$1002,0),2),IF(AND(G153="Female",B153="Tvenndarleikur"),INDEX(Tvennd.kvk!$A$3:$F$1006,MATCH(Skráningarblað!F153,Tvennd.kvk!$D$3:$D$1006,0),2),"")))))),"2. Deild")</f>
        <v/>
      </c>
      <c r="J153" s="13" t="str">
        <f t="shared" si="12"/>
        <v/>
      </c>
      <c r="K153" s="13" t="str">
        <f t="shared" si="13"/>
        <v/>
      </c>
      <c r="L153" s="13">
        <f t="shared" si="14"/>
        <v>0</v>
      </c>
      <c r="M153" s="13" t="str">
        <f t="shared" si="15"/>
        <v xml:space="preserve"> -  </v>
      </c>
      <c r="N153" s="13" t="str">
        <f>IFERROR(IF(AND(G153="Male",B153="Einliðaleikur"),INDEX(Einl.kk!$A$3:$F$1037,MATCH(Skráningarblað!F153,Einl.kk!$D$3:$D$1037,0),6),IF(AND(G153="Male",B153="Tvíliðaleikur"),INDEX(Tvíl.kk!$A$3:$F$1052,MATCH(Skráningarblað!F153,Tvíl.kk!$D$3:$D$1052,0),6),IF(AND(G153="Male",B153="Tvenndarleikur"),INDEX(Tvennd.kk!$A$3:$F$1020,MATCH(Skráningarblað!F153,Tvennd.kk!$D$3:$D$1020,0),6),IF(AND(G153="Female",B153="Einliðaleikur"),INDEX(Einl.kvk!$A$3:$F$1001,MATCH(Skráningarblað!F153,Einl.kvk!$D$3:$D$1001,0),6),IF(AND(G153="Female",B153="Tvíliðaleikur"),INDEX(Tvíl.kvk!$A$3:$F$1002,MATCH(Skráningarblað!F153,Tvíl.kvk!$D$3:$D$1002,0),6),IF(AND(G153="Female",B153="Tvenndarleikur"),INDEX(Tvennd.kvk!$A$3:$F$1006,MATCH(Skráningarblað!F153,Tvennd.kvk!$D$3:$D$1006,0),6),"")))))),0)</f>
        <v/>
      </c>
      <c r="O153" s="13" t="str">
        <f>IFERROR(IF(F153="","",IF(AND(NOT(B153="Einliðaleikur"),D153=""),"Partner Wanted",INDEX(Leikmannaskrá!$A$2:$D$1156,MATCH(D153,Leikmannaskrá!$A$2:$A$1160,0),2))),"")</f>
        <v/>
      </c>
      <c r="P153" s="13" t="str">
        <f>IFERROR(INDEX(Leikmannaskrá!$A$2:$D$1156,MATCH(D153,Leikmannaskrá!$A$2:$A$1160,0),4),"")</f>
        <v/>
      </c>
      <c r="Q153" s="13" t="str">
        <f>IFERROR(IF(AND(P153="Male",B153="Einliðaleikur"),INDEX(Einl.kk!$A$3:$F$1037,MATCH(Skráningarblað!O153,Einl.kk!$D$3:$D$1037,0),2),IF(AND(P153="Male",B153="Tvíliðaleikur"),INDEX(Tvíl.kk!$A$3:$F$1052,MATCH(Skráningarblað!O153,Tvíl.kk!$D$3:$D$1052,0),2),IF(AND(P153="Male",B153="Tvenndarleikur"),INDEX(Tvennd.kk!$A$3:$F$1020,MATCH(Skráningarblað!O153,Tvennd.kk!$D$3:$D$1020,0),2),IF(AND(P153="Female",B153="Einliðaleikur"),INDEX(Einl.kvk!$A$3:$F$1001,MATCH(Skráningarblað!O153,Einl.kvk!$D$3:$D$1001,0),2),IF(AND(P153="Female",B153="Tvíliðaleikur"),INDEX(Tvíl.kvk!$A$3:$F$1002,MATCH(Skráningarblað!O153,Tvíl.kvk!$D$3:$D$1002,0),2),IF(AND(P153="Female",B153="Tvenndarleikur"),INDEX(Tvennd.kvk!$A$3:$F$1006,MATCH(Skráningarblað!O153,Tvennd.kvk!$D$3:$D$1006,0),2),"")))))),"2. Deild")</f>
        <v/>
      </c>
      <c r="R153" s="13" t="str">
        <f t="shared" si="16"/>
        <v/>
      </c>
      <c r="S153" s="13" t="str">
        <f>IFERROR(IF(AND(P153="Male",B153="Einliðaleikur"),INDEX(Einl.kk!$A$3:$F$1037,MATCH(Skráningarblað!O153,Einl.kk!$D$3:$D$1037,0),6),IF(AND(P153="Male",B153="Tvíliðaleikur"),INDEX(Tvíl.kk!$A$3:$F$1052,MATCH(Skráningarblað!O153,Tvíl.kk!$D$3:$D$1052,0),6),IF(AND(P153="Male",B153="Tvenndarleikur"),INDEX(Tvennd.kk!$A$3:$F$1020,MATCH(Skráningarblað!O153,Tvennd.kk!$D$3:$D$1020,0),6),IF(AND(P153="Female",B153="Einliðaleikur"),INDEX(Einl.kvk!$A$3:$F$1001,MATCH(Skráningarblað!O153,Einl.kvk!$D$3:$D$1001,0),6),IF(AND(P153="Female",B153="Tvíliðaleikur"),INDEX(Tvíl.kvk!$A$3:$F$1002,MATCH(Skráningarblað!O153,Tvíl.kvk!$D$3:$D$1002,0),6),IF(AND(P153="Female",B153="Tvenndarleikur"),INDEX(Tvennd.kvk!$A$3:$F$1006,MATCH(Skráningarblað!O153,Tvennd.kvk!$D$3:$D$1006,0),6),"")))))),0)</f>
        <v/>
      </c>
      <c r="T153" s="13" t="str">
        <f>IFERROR(INDEX(Leikmannaskrá!$A$2:$E$597,MATCH(A153,Leikmannaskrá!$A$2:$A$597,0),5),"")</f>
        <v/>
      </c>
      <c r="U153" s="29" t="str">
        <f t="shared" si="17"/>
        <v/>
      </c>
    </row>
    <row r="154" spans="1:21" x14ac:dyDescent="0.35">
      <c r="A154" s="28"/>
      <c r="B154" s="28"/>
      <c r="C154" s="28"/>
      <c r="D154" s="28"/>
      <c r="E154" s="28"/>
      <c r="F154" s="13" t="str">
        <f>IFERROR(INDEX(Leikmannaskrá!$A$2:$D$1156,MATCH(A154,Leikmannaskrá!$A$2:$A$1160,0),2),"")</f>
        <v/>
      </c>
      <c r="G154" s="13" t="str">
        <f>IFERROR(INDEX(Leikmannaskrá!$A$2:$D$1156,MATCH(A154,Leikmannaskrá!$A$2:$A$1160,0),4),"")</f>
        <v/>
      </c>
      <c r="H154" s="13" t="str">
        <f>IFERROR(INDEX(Leikmannaskrá!$A$2:$D$1156,MATCH(A154,Leikmannaskrá!$A$2:$A$1160,0),3),"")</f>
        <v/>
      </c>
      <c r="I154" s="13" t="str">
        <f>IFERROR(IF(AND(G154="Male",B154="Einliðaleikur"),INDEX(Einl.kk!$A$3:$F$1037,MATCH(Skráningarblað!F154,Einl.kk!$D$3:$D$1037,0),2),IF(AND(G154="Male",B154="Tvíliðaleikur"),INDEX(Tvíl.kk!$A$3:$F$1052,MATCH(Skráningarblað!F154,Tvíl.kk!$D$3:$D$1052,0),2),IF(AND(G154="Male",B154="Tvenndarleikur"),INDEX(Tvennd.kk!$A$3:$F$1020,MATCH(Skráningarblað!F154,Tvennd.kk!$D$3:$D$1020,0),2),IF(AND(G154="Female",B154="Einliðaleikur"),INDEX(Einl.kvk!$A$3:$F$1001,MATCH(Skráningarblað!F154,Einl.kvk!$D$3:$D$1001,0),2),IF(AND(G154="Female",B154="Tvíliðaleikur"),INDEX(Tvíl.kvk!$A$3:$F$1002,MATCH(Skráningarblað!F154,Tvíl.kvk!$D$3:$D$1002,0),2),IF(AND(G154="Female",B154="Tvenndarleikur"),INDEX(Tvennd.kvk!$A$3:$F$1006,MATCH(Skráningarblað!F154,Tvennd.kvk!$D$3:$D$1006,0),2),"")))))),"2. Deild")</f>
        <v/>
      </c>
      <c r="J154" s="13" t="str">
        <f t="shared" si="12"/>
        <v/>
      </c>
      <c r="K154" s="13" t="str">
        <f t="shared" si="13"/>
        <v/>
      </c>
      <c r="L154" s="13">
        <f t="shared" si="14"/>
        <v>0</v>
      </c>
      <c r="M154" s="13" t="str">
        <f t="shared" si="15"/>
        <v xml:space="preserve"> -  </v>
      </c>
      <c r="N154" s="13" t="str">
        <f>IFERROR(IF(AND(G154="Male",B154="Einliðaleikur"),INDEX(Einl.kk!$A$3:$F$1037,MATCH(Skráningarblað!F154,Einl.kk!$D$3:$D$1037,0),6),IF(AND(G154="Male",B154="Tvíliðaleikur"),INDEX(Tvíl.kk!$A$3:$F$1052,MATCH(Skráningarblað!F154,Tvíl.kk!$D$3:$D$1052,0),6),IF(AND(G154="Male",B154="Tvenndarleikur"),INDEX(Tvennd.kk!$A$3:$F$1020,MATCH(Skráningarblað!F154,Tvennd.kk!$D$3:$D$1020,0),6),IF(AND(G154="Female",B154="Einliðaleikur"),INDEX(Einl.kvk!$A$3:$F$1001,MATCH(Skráningarblað!F154,Einl.kvk!$D$3:$D$1001,0),6),IF(AND(G154="Female",B154="Tvíliðaleikur"),INDEX(Tvíl.kvk!$A$3:$F$1002,MATCH(Skráningarblað!F154,Tvíl.kvk!$D$3:$D$1002,0),6),IF(AND(G154="Female",B154="Tvenndarleikur"),INDEX(Tvennd.kvk!$A$3:$F$1006,MATCH(Skráningarblað!F154,Tvennd.kvk!$D$3:$D$1006,0),6),"")))))),0)</f>
        <v/>
      </c>
      <c r="O154" s="13" t="str">
        <f>IFERROR(IF(F154="","",IF(AND(NOT(B154="Einliðaleikur"),D154=""),"Partner Wanted",INDEX(Leikmannaskrá!$A$2:$D$1156,MATCH(D154,Leikmannaskrá!$A$2:$A$1160,0),2))),"")</f>
        <v/>
      </c>
      <c r="P154" s="13" t="str">
        <f>IFERROR(INDEX(Leikmannaskrá!$A$2:$D$1156,MATCH(D154,Leikmannaskrá!$A$2:$A$1160,0),4),"")</f>
        <v/>
      </c>
      <c r="Q154" s="13" t="str">
        <f>IFERROR(IF(AND(P154="Male",B154="Einliðaleikur"),INDEX(Einl.kk!$A$3:$F$1037,MATCH(Skráningarblað!O154,Einl.kk!$D$3:$D$1037,0),2),IF(AND(P154="Male",B154="Tvíliðaleikur"),INDEX(Tvíl.kk!$A$3:$F$1052,MATCH(Skráningarblað!O154,Tvíl.kk!$D$3:$D$1052,0),2),IF(AND(P154="Male",B154="Tvenndarleikur"),INDEX(Tvennd.kk!$A$3:$F$1020,MATCH(Skráningarblað!O154,Tvennd.kk!$D$3:$D$1020,0),2),IF(AND(P154="Female",B154="Einliðaleikur"),INDEX(Einl.kvk!$A$3:$F$1001,MATCH(Skráningarblað!O154,Einl.kvk!$D$3:$D$1001,0),2),IF(AND(P154="Female",B154="Tvíliðaleikur"),INDEX(Tvíl.kvk!$A$3:$F$1002,MATCH(Skráningarblað!O154,Tvíl.kvk!$D$3:$D$1002,0),2),IF(AND(P154="Female",B154="Tvenndarleikur"),INDEX(Tvennd.kvk!$A$3:$F$1006,MATCH(Skráningarblað!O154,Tvennd.kvk!$D$3:$D$1006,0),2),"")))))),"2. Deild")</f>
        <v/>
      </c>
      <c r="R154" s="13" t="str">
        <f t="shared" si="16"/>
        <v/>
      </c>
      <c r="S154" s="13" t="str">
        <f>IFERROR(IF(AND(P154="Male",B154="Einliðaleikur"),INDEX(Einl.kk!$A$3:$F$1037,MATCH(Skráningarblað!O154,Einl.kk!$D$3:$D$1037,0),6),IF(AND(P154="Male",B154="Tvíliðaleikur"),INDEX(Tvíl.kk!$A$3:$F$1052,MATCH(Skráningarblað!O154,Tvíl.kk!$D$3:$D$1052,0),6),IF(AND(P154="Male",B154="Tvenndarleikur"),INDEX(Tvennd.kk!$A$3:$F$1020,MATCH(Skráningarblað!O154,Tvennd.kk!$D$3:$D$1020,0),6),IF(AND(P154="Female",B154="Einliðaleikur"),INDEX(Einl.kvk!$A$3:$F$1001,MATCH(Skráningarblað!O154,Einl.kvk!$D$3:$D$1001,0),6),IF(AND(P154="Female",B154="Tvíliðaleikur"),INDEX(Tvíl.kvk!$A$3:$F$1002,MATCH(Skráningarblað!O154,Tvíl.kvk!$D$3:$D$1002,0),6),IF(AND(P154="Female",B154="Tvenndarleikur"),INDEX(Tvennd.kvk!$A$3:$F$1006,MATCH(Skráningarblað!O154,Tvennd.kvk!$D$3:$D$1006,0),6),"")))))),0)</f>
        <v/>
      </c>
      <c r="T154" s="13" t="str">
        <f>IFERROR(INDEX(Leikmannaskrá!$A$2:$E$597,MATCH(A154,Leikmannaskrá!$A$2:$A$597,0),5),"")</f>
        <v/>
      </c>
      <c r="U154" s="29" t="str">
        <f t="shared" si="17"/>
        <v/>
      </c>
    </row>
    <row r="155" spans="1:21" x14ac:dyDescent="0.35">
      <c r="A155" s="28"/>
      <c r="B155" s="28"/>
      <c r="C155" s="28"/>
      <c r="D155" s="28"/>
      <c r="E155" s="28"/>
      <c r="F155" s="13" t="str">
        <f>IFERROR(INDEX(Leikmannaskrá!$A$2:$D$1156,MATCH(A155,Leikmannaskrá!$A$2:$A$1160,0),2),"")</f>
        <v/>
      </c>
      <c r="G155" s="13" t="str">
        <f>IFERROR(INDEX(Leikmannaskrá!$A$2:$D$1156,MATCH(A155,Leikmannaskrá!$A$2:$A$1160,0),4),"")</f>
        <v/>
      </c>
      <c r="H155" s="13" t="str">
        <f>IFERROR(INDEX(Leikmannaskrá!$A$2:$D$1156,MATCH(A155,Leikmannaskrá!$A$2:$A$1160,0),3),"")</f>
        <v/>
      </c>
      <c r="I155" s="13" t="str">
        <f>IFERROR(IF(AND(G155="Male",B155="Einliðaleikur"),INDEX(Einl.kk!$A$3:$F$1037,MATCH(Skráningarblað!F155,Einl.kk!$D$3:$D$1037,0),2),IF(AND(G155="Male",B155="Tvíliðaleikur"),INDEX(Tvíl.kk!$A$3:$F$1052,MATCH(Skráningarblað!F155,Tvíl.kk!$D$3:$D$1052,0),2),IF(AND(G155="Male",B155="Tvenndarleikur"),INDEX(Tvennd.kk!$A$3:$F$1020,MATCH(Skráningarblað!F155,Tvennd.kk!$D$3:$D$1020,0),2),IF(AND(G155="Female",B155="Einliðaleikur"),INDEX(Einl.kvk!$A$3:$F$1001,MATCH(Skráningarblað!F155,Einl.kvk!$D$3:$D$1001,0),2),IF(AND(G155="Female",B155="Tvíliðaleikur"),INDEX(Tvíl.kvk!$A$3:$F$1002,MATCH(Skráningarblað!F155,Tvíl.kvk!$D$3:$D$1002,0),2),IF(AND(G155="Female",B155="Tvenndarleikur"),INDEX(Tvennd.kvk!$A$3:$F$1006,MATCH(Skráningarblað!F155,Tvennd.kvk!$D$3:$D$1006,0),2),"")))))),"2. Deild")</f>
        <v/>
      </c>
      <c r="J155" s="13" t="str">
        <f t="shared" si="12"/>
        <v/>
      </c>
      <c r="K155" s="13" t="str">
        <f t="shared" si="13"/>
        <v/>
      </c>
      <c r="L155" s="13">
        <f t="shared" si="14"/>
        <v>0</v>
      </c>
      <c r="M155" s="13" t="str">
        <f t="shared" si="15"/>
        <v xml:space="preserve"> -  </v>
      </c>
      <c r="N155" s="13" t="str">
        <f>IFERROR(IF(AND(G155="Male",B155="Einliðaleikur"),INDEX(Einl.kk!$A$3:$F$1037,MATCH(Skráningarblað!F155,Einl.kk!$D$3:$D$1037,0),6),IF(AND(G155="Male",B155="Tvíliðaleikur"),INDEX(Tvíl.kk!$A$3:$F$1052,MATCH(Skráningarblað!F155,Tvíl.kk!$D$3:$D$1052,0),6),IF(AND(G155="Male",B155="Tvenndarleikur"),INDEX(Tvennd.kk!$A$3:$F$1020,MATCH(Skráningarblað!F155,Tvennd.kk!$D$3:$D$1020,0),6),IF(AND(G155="Female",B155="Einliðaleikur"),INDEX(Einl.kvk!$A$3:$F$1001,MATCH(Skráningarblað!F155,Einl.kvk!$D$3:$D$1001,0),6),IF(AND(G155="Female",B155="Tvíliðaleikur"),INDEX(Tvíl.kvk!$A$3:$F$1002,MATCH(Skráningarblað!F155,Tvíl.kvk!$D$3:$D$1002,0),6),IF(AND(G155="Female",B155="Tvenndarleikur"),INDEX(Tvennd.kvk!$A$3:$F$1006,MATCH(Skráningarblað!F155,Tvennd.kvk!$D$3:$D$1006,0),6),"")))))),0)</f>
        <v/>
      </c>
      <c r="O155" s="13" t="str">
        <f>IFERROR(IF(F155="","",IF(AND(NOT(B155="Einliðaleikur"),D155=""),"Partner Wanted",INDEX(Leikmannaskrá!$A$2:$D$1156,MATCH(D155,Leikmannaskrá!$A$2:$A$1160,0),2))),"")</f>
        <v/>
      </c>
      <c r="P155" s="13" t="str">
        <f>IFERROR(INDEX(Leikmannaskrá!$A$2:$D$1156,MATCH(D155,Leikmannaskrá!$A$2:$A$1160,0),4),"")</f>
        <v/>
      </c>
      <c r="Q155" s="13" t="str">
        <f>IFERROR(IF(AND(P155="Male",B155="Einliðaleikur"),INDEX(Einl.kk!$A$3:$F$1037,MATCH(Skráningarblað!O155,Einl.kk!$D$3:$D$1037,0),2),IF(AND(P155="Male",B155="Tvíliðaleikur"),INDEX(Tvíl.kk!$A$3:$F$1052,MATCH(Skráningarblað!O155,Tvíl.kk!$D$3:$D$1052,0),2),IF(AND(P155="Male",B155="Tvenndarleikur"),INDEX(Tvennd.kk!$A$3:$F$1020,MATCH(Skráningarblað!O155,Tvennd.kk!$D$3:$D$1020,0),2),IF(AND(P155="Female",B155="Einliðaleikur"),INDEX(Einl.kvk!$A$3:$F$1001,MATCH(Skráningarblað!O155,Einl.kvk!$D$3:$D$1001,0),2),IF(AND(P155="Female",B155="Tvíliðaleikur"),INDEX(Tvíl.kvk!$A$3:$F$1002,MATCH(Skráningarblað!O155,Tvíl.kvk!$D$3:$D$1002,0),2),IF(AND(P155="Female",B155="Tvenndarleikur"),INDEX(Tvennd.kvk!$A$3:$F$1006,MATCH(Skráningarblað!O155,Tvennd.kvk!$D$3:$D$1006,0),2),"")))))),"2. Deild")</f>
        <v/>
      </c>
      <c r="R155" s="13" t="str">
        <f t="shared" si="16"/>
        <v/>
      </c>
      <c r="S155" s="13" t="str">
        <f>IFERROR(IF(AND(P155="Male",B155="Einliðaleikur"),INDEX(Einl.kk!$A$3:$F$1037,MATCH(Skráningarblað!O155,Einl.kk!$D$3:$D$1037,0),6),IF(AND(P155="Male",B155="Tvíliðaleikur"),INDEX(Tvíl.kk!$A$3:$F$1052,MATCH(Skráningarblað!O155,Tvíl.kk!$D$3:$D$1052,0),6),IF(AND(P155="Male",B155="Tvenndarleikur"),INDEX(Tvennd.kk!$A$3:$F$1020,MATCH(Skráningarblað!O155,Tvennd.kk!$D$3:$D$1020,0),6),IF(AND(P155="Female",B155="Einliðaleikur"),INDEX(Einl.kvk!$A$3:$F$1001,MATCH(Skráningarblað!O155,Einl.kvk!$D$3:$D$1001,0),6),IF(AND(P155="Female",B155="Tvíliðaleikur"),INDEX(Tvíl.kvk!$A$3:$F$1002,MATCH(Skráningarblað!O155,Tvíl.kvk!$D$3:$D$1002,0),6),IF(AND(P155="Female",B155="Tvenndarleikur"),INDEX(Tvennd.kvk!$A$3:$F$1006,MATCH(Skráningarblað!O155,Tvennd.kvk!$D$3:$D$1006,0),6),"")))))),0)</f>
        <v/>
      </c>
      <c r="T155" s="13" t="str">
        <f>IFERROR(INDEX(Leikmannaskrá!$A$2:$E$597,MATCH(A155,Leikmannaskrá!$A$2:$A$597,0),5),"")</f>
        <v/>
      </c>
      <c r="U155" s="29" t="str">
        <f t="shared" si="17"/>
        <v/>
      </c>
    </row>
    <row r="156" spans="1:21" x14ac:dyDescent="0.35">
      <c r="A156" s="28"/>
      <c r="B156" s="28"/>
      <c r="C156" s="28"/>
      <c r="D156" s="28"/>
      <c r="E156" s="28"/>
      <c r="F156" s="13" t="str">
        <f>IFERROR(INDEX(Leikmannaskrá!$A$2:$D$1156,MATCH(A156,Leikmannaskrá!$A$2:$A$1160,0),2),"")</f>
        <v/>
      </c>
      <c r="G156" s="13" t="str">
        <f>IFERROR(INDEX(Leikmannaskrá!$A$2:$D$1156,MATCH(A156,Leikmannaskrá!$A$2:$A$1160,0),4),"")</f>
        <v/>
      </c>
      <c r="H156" s="13" t="str">
        <f>IFERROR(INDEX(Leikmannaskrá!$A$2:$D$1156,MATCH(A156,Leikmannaskrá!$A$2:$A$1160,0),3),"")</f>
        <v/>
      </c>
      <c r="I156" s="13" t="str">
        <f>IFERROR(IF(AND(G156="Male",B156="Einliðaleikur"),INDEX(Einl.kk!$A$3:$F$1037,MATCH(Skráningarblað!F156,Einl.kk!$D$3:$D$1037,0),2),IF(AND(G156="Male",B156="Tvíliðaleikur"),INDEX(Tvíl.kk!$A$3:$F$1052,MATCH(Skráningarblað!F156,Tvíl.kk!$D$3:$D$1052,0),2),IF(AND(G156="Male",B156="Tvenndarleikur"),INDEX(Tvennd.kk!$A$3:$F$1020,MATCH(Skráningarblað!F156,Tvennd.kk!$D$3:$D$1020,0),2),IF(AND(G156="Female",B156="Einliðaleikur"),INDEX(Einl.kvk!$A$3:$F$1001,MATCH(Skráningarblað!F156,Einl.kvk!$D$3:$D$1001,0),2),IF(AND(G156="Female",B156="Tvíliðaleikur"),INDEX(Tvíl.kvk!$A$3:$F$1002,MATCH(Skráningarblað!F156,Tvíl.kvk!$D$3:$D$1002,0),2),IF(AND(G156="Female",B156="Tvenndarleikur"),INDEX(Tvennd.kvk!$A$3:$F$1006,MATCH(Skráningarblað!F156,Tvennd.kvk!$D$3:$D$1006,0),2),"")))))),"2. Deild")</f>
        <v/>
      </c>
      <c r="J156" s="13" t="str">
        <f t="shared" si="12"/>
        <v/>
      </c>
      <c r="K156" s="13" t="str">
        <f t="shared" si="13"/>
        <v/>
      </c>
      <c r="L156" s="13">
        <f t="shared" si="14"/>
        <v>0</v>
      </c>
      <c r="M156" s="13" t="str">
        <f t="shared" si="15"/>
        <v xml:space="preserve"> -  </v>
      </c>
      <c r="N156" s="13" t="str">
        <f>IFERROR(IF(AND(G156="Male",B156="Einliðaleikur"),INDEX(Einl.kk!$A$3:$F$1037,MATCH(Skráningarblað!F156,Einl.kk!$D$3:$D$1037,0),6),IF(AND(G156="Male",B156="Tvíliðaleikur"),INDEX(Tvíl.kk!$A$3:$F$1052,MATCH(Skráningarblað!F156,Tvíl.kk!$D$3:$D$1052,0),6),IF(AND(G156="Male",B156="Tvenndarleikur"),INDEX(Tvennd.kk!$A$3:$F$1020,MATCH(Skráningarblað!F156,Tvennd.kk!$D$3:$D$1020,0),6),IF(AND(G156="Female",B156="Einliðaleikur"),INDEX(Einl.kvk!$A$3:$F$1001,MATCH(Skráningarblað!F156,Einl.kvk!$D$3:$D$1001,0),6),IF(AND(G156="Female",B156="Tvíliðaleikur"),INDEX(Tvíl.kvk!$A$3:$F$1002,MATCH(Skráningarblað!F156,Tvíl.kvk!$D$3:$D$1002,0),6),IF(AND(G156="Female",B156="Tvenndarleikur"),INDEX(Tvennd.kvk!$A$3:$F$1006,MATCH(Skráningarblað!F156,Tvennd.kvk!$D$3:$D$1006,0),6),"")))))),0)</f>
        <v/>
      </c>
      <c r="O156" s="13" t="str">
        <f>IFERROR(IF(F156="","",IF(AND(NOT(B156="Einliðaleikur"),D156=""),"Partner Wanted",INDEX(Leikmannaskrá!$A$2:$D$1156,MATCH(D156,Leikmannaskrá!$A$2:$A$1160,0),2))),"")</f>
        <v/>
      </c>
      <c r="P156" s="13" t="str">
        <f>IFERROR(INDEX(Leikmannaskrá!$A$2:$D$1156,MATCH(D156,Leikmannaskrá!$A$2:$A$1160,0),4),"")</f>
        <v/>
      </c>
      <c r="Q156" s="13" t="str">
        <f>IFERROR(IF(AND(P156="Male",B156="Einliðaleikur"),INDEX(Einl.kk!$A$3:$F$1037,MATCH(Skráningarblað!O156,Einl.kk!$D$3:$D$1037,0),2),IF(AND(P156="Male",B156="Tvíliðaleikur"),INDEX(Tvíl.kk!$A$3:$F$1052,MATCH(Skráningarblað!O156,Tvíl.kk!$D$3:$D$1052,0),2),IF(AND(P156="Male",B156="Tvenndarleikur"),INDEX(Tvennd.kk!$A$3:$F$1020,MATCH(Skráningarblað!O156,Tvennd.kk!$D$3:$D$1020,0),2),IF(AND(P156="Female",B156="Einliðaleikur"),INDEX(Einl.kvk!$A$3:$F$1001,MATCH(Skráningarblað!O156,Einl.kvk!$D$3:$D$1001,0),2),IF(AND(P156="Female",B156="Tvíliðaleikur"),INDEX(Tvíl.kvk!$A$3:$F$1002,MATCH(Skráningarblað!O156,Tvíl.kvk!$D$3:$D$1002,0),2),IF(AND(P156="Female",B156="Tvenndarleikur"),INDEX(Tvennd.kvk!$A$3:$F$1006,MATCH(Skráningarblað!O156,Tvennd.kvk!$D$3:$D$1006,0),2),"")))))),"2. Deild")</f>
        <v/>
      </c>
      <c r="R156" s="13" t="str">
        <f t="shared" si="16"/>
        <v/>
      </c>
      <c r="S156" s="13" t="str">
        <f>IFERROR(IF(AND(P156="Male",B156="Einliðaleikur"),INDEX(Einl.kk!$A$3:$F$1037,MATCH(Skráningarblað!O156,Einl.kk!$D$3:$D$1037,0),6),IF(AND(P156="Male",B156="Tvíliðaleikur"),INDEX(Tvíl.kk!$A$3:$F$1052,MATCH(Skráningarblað!O156,Tvíl.kk!$D$3:$D$1052,0),6),IF(AND(P156="Male",B156="Tvenndarleikur"),INDEX(Tvennd.kk!$A$3:$F$1020,MATCH(Skráningarblað!O156,Tvennd.kk!$D$3:$D$1020,0),6),IF(AND(P156="Female",B156="Einliðaleikur"),INDEX(Einl.kvk!$A$3:$F$1001,MATCH(Skráningarblað!O156,Einl.kvk!$D$3:$D$1001,0),6),IF(AND(P156="Female",B156="Tvíliðaleikur"),INDEX(Tvíl.kvk!$A$3:$F$1002,MATCH(Skráningarblað!O156,Tvíl.kvk!$D$3:$D$1002,0),6),IF(AND(P156="Female",B156="Tvenndarleikur"),INDEX(Tvennd.kvk!$A$3:$F$1006,MATCH(Skráningarblað!O156,Tvennd.kvk!$D$3:$D$1006,0),6),"")))))),0)</f>
        <v/>
      </c>
      <c r="T156" s="13" t="str">
        <f>IFERROR(INDEX(Leikmannaskrá!$A$2:$E$597,MATCH(A156,Leikmannaskrá!$A$2:$A$597,0),5),"")</f>
        <v/>
      </c>
      <c r="U156" s="29" t="str">
        <f t="shared" si="17"/>
        <v/>
      </c>
    </row>
    <row r="157" spans="1:21" x14ac:dyDescent="0.35">
      <c r="A157" s="28"/>
      <c r="B157" s="28"/>
      <c r="C157" s="28"/>
      <c r="D157" s="28"/>
      <c r="E157" s="28"/>
      <c r="F157" s="13" t="str">
        <f>IFERROR(INDEX(Leikmannaskrá!$A$2:$D$1156,MATCH(A157,Leikmannaskrá!$A$2:$A$1160,0),2),"")</f>
        <v/>
      </c>
      <c r="G157" s="13" t="str">
        <f>IFERROR(INDEX(Leikmannaskrá!$A$2:$D$1156,MATCH(A157,Leikmannaskrá!$A$2:$A$1160,0),4),"")</f>
        <v/>
      </c>
      <c r="H157" s="13" t="str">
        <f>IFERROR(INDEX(Leikmannaskrá!$A$2:$D$1156,MATCH(A157,Leikmannaskrá!$A$2:$A$1160,0),3),"")</f>
        <v/>
      </c>
      <c r="I157" s="13" t="str">
        <f>IFERROR(IF(AND(G157="Male",B157="Einliðaleikur"),INDEX(Einl.kk!$A$3:$F$1037,MATCH(Skráningarblað!F157,Einl.kk!$D$3:$D$1037,0),2),IF(AND(G157="Male",B157="Tvíliðaleikur"),INDEX(Tvíl.kk!$A$3:$F$1052,MATCH(Skráningarblað!F157,Tvíl.kk!$D$3:$D$1052,0),2),IF(AND(G157="Male",B157="Tvenndarleikur"),INDEX(Tvennd.kk!$A$3:$F$1020,MATCH(Skráningarblað!F157,Tvennd.kk!$D$3:$D$1020,0),2),IF(AND(G157="Female",B157="Einliðaleikur"),INDEX(Einl.kvk!$A$3:$F$1001,MATCH(Skráningarblað!F157,Einl.kvk!$D$3:$D$1001,0),2),IF(AND(G157="Female",B157="Tvíliðaleikur"),INDEX(Tvíl.kvk!$A$3:$F$1002,MATCH(Skráningarblað!F157,Tvíl.kvk!$D$3:$D$1002,0),2),IF(AND(G157="Female",B157="Tvenndarleikur"),INDEX(Tvennd.kvk!$A$3:$F$1006,MATCH(Skráningarblað!F157,Tvennd.kvk!$D$3:$D$1006,0),2),"")))))),"2. Deild")</f>
        <v/>
      </c>
      <c r="J157" s="13" t="str">
        <f t="shared" si="12"/>
        <v/>
      </c>
      <c r="K157" s="13" t="str">
        <f t="shared" si="13"/>
        <v/>
      </c>
      <c r="L157" s="13">
        <f t="shared" si="14"/>
        <v>0</v>
      </c>
      <c r="M157" s="13" t="str">
        <f t="shared" si="15"/>
        <v xml:space="preserve"> -  </v>
      </c>
      <c r="N157" s="13" t="str">
        <f>IFERROR(IF(AND(G157="Male",B157="Einliðaleikur"),INDEX(Einl.kk!$A$3:$F$1037,MATCH(Skráningarblað!F157,Einl.kk!$D$3:$D$1037,0),6),IF(AND(G157="Male",B157="Tvíliðaleikur"),INDEX(Tvíl.kk!$A$3:$F$1052,MATCH(Skráningarblað!F157,Tvíl.kk!$D$3:$D$1052,0),6),IF(AND(G157="Male",B157="Tvenndarleikur"),INDEX(Tvennd.kk!$A$3:$F$1020,MATCH(Skráningarblað!F157,Tvennd.kk!$D$3:$D$1020,0),6),IF(AND(G157="Female",B157="Einliðaleikur"),INDEX(Einl.kvk!$A$3:$F$1001,MATCH(Skráningarblað!F157,Einl.kvk!$D$3:$D$1001,0),6),IF(AND(G157="Female",B157="Tvíliðaleikur"),INDEX(Tvíl.kvk!$A$3:$F$1002,MATCH(Skráningarblað!F157,Tvíl.kvk!$D$3:$D$1002,0),6),IF(AND(G157="Female",B157="Tvenndarleikur"),INDEX(Tvennd.kvk!$A$3:$F$1006,MATCH(Skráningarblað!F157,Tvennd.kvk!$D$3:$D$1006,0),6),"")))))),0)</f>
        <v/>
      </c>
      <c r="O157" s="13" t="str">
        <f>IFERROR(IF(F157="","",IF(AND(NOT(B157="Einliðaleikur"),D157=""),"Partner Wanted",INDEX(Leikmannaskrá!$A$2:$D$1156,MATCH(D157,Leikmannaskrá!$A$2:$A$1160,0),2))),"")</f>
        <v/>
      </c>
      <c r="P157" s="13" t="str">
        <f>IFERROR(INDEX(Leikmannaskrá!$A$2:$D$1156,MATCH(D157,Leikmannaskrá!$A$2:$A$1160,0),4),"")</f>
        <v/>
      </c>
      <c r="Q157" s="13" t="str">
        <f>IFERROR(IF(AND(P157="Male",B157="Einliðaleikur"),INDEX(Einl.kk!$A$3:$F$1037,MATCH(Skráningarblað!O157,Einl.kk!$D$3:$D$1037,0),2),IF(AND(P157="Male",B157="Tvíliðaleikur"),INDEX(Tvíl.kk!$A$3:$F$1052,MATCH(Skráningarblað!O157,Tvíl.kk!$D$3:$D$1052,0),2),IF(AND(P157="Male",B157="Tvenndarleikur"),INDEX(Tvennd.kk!$A$3:$F$1020,MATCH(Skráningarblað!O157,Tvennd.kk!$D$3:$D$1020,0),2),IF(AND(P157="Female",B157="Einliðaleikur"),INDEX(Einl.kvk!$A$3:$F$1001,MATCH(Skráningarblað!O157,Einl.kvk!$D$3:$D$1001,0),2),IF(AND(P157="Female",B157="Tvíliðaleikur"),INDEX(Tvíl.kvk!$A$3:$F$1002,MATCH(Skráningarblað!O157,Tvíl.kvk!$D$3:$D$1002,0),2),IF(AND(P157="Female",B157="Tvenndarleikur"),INDEX(Tvennd.kvk!$A$3:$F$1006,MATCH(Skráningarblað!O157,Tvennd.kvk!$D$3:$D$1006,0),2),"")))))),"2. Deild")</f>
        <v/>
      </c>
      <c r="R157" s="13" t="str">
        <f t="shared" si="16"/>
        <v/>
      </c>
      <c r="S157" s="13" t="str">
        <f>IFERROR(IF(AND(P157="Male",B157="Einliðaleikur"),INDEX(Einl.kk!$A$3:$F$1037,MATCH(Skráningarblað!O157,Einl.kk!$D$3:$D$1037,0),6),IF(AND(P157="Male",B157="Tvíliðaleikur"),INDEX(Tvíl.kk!$A$3:$F$1052,MATCH(Skráningarblað!O157,Tvíl.kk!$D$3:$D$1052,0),6),IF(AND(P157="Male",B157="Tvenndarleikur"),INDEX(Tvennd.kk!$A$3:$F$1020,MATCH(Skráningarblað!O157,Tvennd.kk!$D$3:$D$1020,0),6),IF(AND(P157="Female",B157="Einliðaleikur"),INDEX(Einl.kvk!$A$3:$F$1001,MATCH(Skráningarblað!O157,Einl.kvk!$D$3:$D$1001,0),6),IF(AND(P157="Female",B157="Tvíliðaleikur"),INDEX(Tvíl.kvk!$A$3:$F$1002,MATCH(Skráningarblað!O157,Tvíl.kvk!$D$3:$D$1002,0),6),IF(AND(P157="Female",B157="Tvenndarleikur"),INDEX(Tvennd.kvk!$A$3:$F$1006,MATCH(Skráningarblað!O157,Tvennd.kvk!$D$3:$D$1006,0),6),"")))))),0)</f>
        <v/>
      </c>
      <c r="T157" s="13" t="str">
        <f>IFERROR(INDEX(Leikmannaskrá!$A$2:$E$597,MATCH(A157,Leikmannaskrá!$A$2:$A$597,0),5),"")</f>
        <v/>
      </c>
      <c r="U157" s="29" t="str">
        <f t="shared" si="17"/>
        <v/>
      </c>
    </row>
    <row r="158" spans="1:21" x14ac:dyDescent="0.35">
      <c r="A158" s="28"/>
      <c r="B158" s="28"/>
      <c r="C158" s="28"/>
      <c r="D158" s="28"/>
      <c r="E158" s="28"/>
      <c r="F158" s="13" t="str">
        <f>IFERROR(INDEX(Leikmannaskrá!$A$2:$D$1156,MATCH(A158,Leikmannaskrá!$A$2:$A$1160,0),2),"")</f>
        <v/>
      </c>
      <c r="G158" s="13" t="str">
        <f>IFERROR(INDEX(Leikmannaskrá!$A$2:$D$1156,MATCH(A158,Leikmannaskrá!$A$2:$A$1160,0),4),"")</f>
        <v/>
      </c>
      <c r="H158" s="13" t="str">
        <f>IFERROR(INDEX(Leikmannaskrá!$A$2:$D$1156,MATCH(A158,Leikmannaskrá!$A$2:$A$1160,0),3),"")</f>
        <v/>
      </c>
      <c r="I158" s="13" t="str">
        <f>IFERROR(IF(AND(G158="Male",B158="Einliðaleikur"),INDEX(Einl.kk!$A$3:$F$1037,MATCH(Skráningarblað!F158,Einl.kk!$D$3:$D$1037,0),2),IF(AND(G158="Male",B158="Tvíliðaleikur"),INDEX(Tvíl.kk!$A$3:$F$1052,MATCH(Skráningarblað!F158,Tvíl.kk!$D$3:$D$1052,0),2),IF(AND(G158="Male",B158="Tvenndarleikur"),INDEX(Tvennd.kk!$A$3:$F$1020,MATCH(Skráningarblað!F158,Tvennd.kk!$D$3:$D$1020,0),2),IF(AND(G158="Female",B158="Einliðaleikur"),INDEX(Einl.kvk!$A$3:$F$1001,MATCH(Skráningarblað!F158,Einl.kvk!$D$3:$D$1001,0),2),IF(AND(G158="Female",B158="Tvíliðaleikur"),INDEX(Tvíl.kvk!$A$3:$F$1002,MATCH(Skráningarblað!F158,Tvíl.kvk!$D$3:$D$1002,0),2),IF(AND(G158="Female",B158="Tvenndarleikur"),INDEX(Tvennd.kvk!$A$3:$F$1006,MATCH(Skráningarblað!F158,Tvennd.kvk!$D$3:$D$1006,0),2),"")))))),"2. Deild")</f>
        <v/>
      </c>
      <c r="J158" s="13" t="str">
        <f t="shared" si="12"/>
        <v/>
      </c>
      <c r="K158" s="13" t="str">
        <f t="shared" si="13"/>
        <v/>
      </c>
      <c r="L158" s="13">
        <f t="shared" si="14"/>
        <v>0</v>
      </c>
      <c r="M158" s="13" t="str">
        <f t="shared" si="15"/>
        <v xml:space="preserve"> -  </v>
      </c>
      <c r="N158" s="13" t="str">
        <f>IFERROR(IF(AND(G158="Male",B158="Einliðaleikur"),INDEX(Einl.kk!$A$3:$F$1037,MATCH(Skráningarblað!F158,Einl.kk!$D$3:$D$1037,0),6),IF(AND(G158="Male",B158="Tvíliðaleikur"),INDEX(Tvíl.kk!$A$3:$F$1052,MATCH(Skráningarblað!F158,Tvíl.kk!$D$3:$D$1052,0),6),IF(AND(G158="Male",B158="Tvenndarleikur"),INDEX(Tvennd.kk!$A$3:$F$1020,MATCH(Skráningarblað!F158,Tvennd.kk!$D$3:$D$1020,0),6),IF(AND(G158="Female",B158="Einliðaleikur"),INDEX(Einl.kvk!$A$3:$F$1001,MATCH(Skráningarblað!F158,Einl.kvk!$D$3:$D$1001,0),6),IF(AND(G158="Female",B158="Tvíliðaleikur"),INDEX(Tvíl.kvk!$A$3:$F$1002,MATCH(Skráningarblað!F158,Tvíl.kvk!$D$3:$D$1002,0),6),IF(AND(G158="Female",B158="Tvenndarleikur"),INDEX(Tvennd.kvk!$A$3:$F$1006,MATCH(Skráningarblað!F158,Tvennd.kvk!$D$3:$D$1006,0),6),"")))))),0)</f>
        <v/>
      </c>
      <c r="O158" s="13" t="str">
        <f>IFERROR(IF(F158="","",IF(AND(NOT(B158="Einliðaleikur"),D158=""),"Partner Wanted",INDEX(Leikmannaskrá!$A$2:$D$1156,MATCH(D158,Leikmannaskrá!$A$2:$A$1160,0),2))),"")</f>
        <v/>
      </c>
      <c r="P158" s="13" t="str">
        <f>IFERROR(INDEX(Leikmannaskrá!$A$2:$D$1156,MATCH(D158,Leikmannaskrá!$A$2:$A$1160,0),4),"")</f>
        <v/>
      </c>
      <c r="Q158" s="13" t="str">
        <f>IFERROR(IF(AND(P158="Male",B158="Einliðaleikur"),INDEX(Einl.kk!$A$3:$F$1037,MATCH(Skráningarblað!O158,Einl.kk!$D$3:$D$1037,0),2),IF(AND(P158="Male",B158="Tvíliðaleikur"),INDEX(Tvíl.kk!$A$3:$F$1052,MATCH(Skráningarblað!O158,Tvíl.kk!$D$3:$D$1052,0),2),IF(AND(P158="Male",B158="Tvenndarleikur"),INDEX(Tvennd.kk!$A$3:$F$1020,MATCH(Skráningarblað!O158,Tvennd.kk!$D$3:$D$1020,0),2),IF(AND(P158="Female",B158="Einliðaleikur"),INDEX(Einl.kvk!$A$3:$F$1001,MATCH(Skráningarblað!O158,Einl.kvk!$D$3:$D$1001,0),2),IF(AND(P158="Female",B158="Tvíliðaleikur"),INDEX(Tvíl.kvk!$A$3:$F$1002,MATCH(Skráningarblað!O158,Tvíl.kvk!$D$3:$D$1002,0),2),IF(AND(P158="Female",B158="Tvenndarleikur"),INDEX(Tvennd.kvk!$A$3:$F$1006,MATCH(Skráningarblað!O158,Tvennd.kvk!$D$3:$D$1006,0),2),"")))))),"2. Deild")</f>
        <v/>
      </c>
      <c r="R158" s="13" t="str">
        <f t="shared" si="16"/>
        <v/>
      </c>
      <c r="S158" s="13" t="str">
        <f>IFERROR(IF(AND(P158="Male",B158="Einliðaleikur"),INDEX(Einl.kk!$A$3:$F$1037,MATCH(Skráningarblað!O158,Einl.kk!$D$3:$D$1037,0),6),IF(AND(P158="Male",B158="Tvíliðaleikur"),INDEX(Tvíl.kk!$A$3:$F$1052,MATCH(Skráningarblað!O158,Tvíl.kk!$D$3:$D$1052,0),6),IF(AND(P158="Male",B158="Tvenndarleikur"),INDEX(Tvennd.kk!$A$3:$F$1020,MATCH(Skráningarblað!O158,Tvennd.kk!$D$3:$D$1020,0),6),IF(AND(P158="Female",B158="Einliðaleikur"),INDEX(Einl.kvk!$A$3:$F$1001,MATCH(Skráningarblað!O158,Einl.kvk!$D$3:$D$1001,0),6),IF(AND(P158="Female",B158="Tvíliðaleikur"),INDEX(Tvíl.kvk!$A$3:$F$1002,MATCH(Skráningarblað!O158,Tvíl.kvk!$D$3:$D$1002,0),6),IF(AND(P158="Female",B158="Tvenndarleikur"),INDEX(Tvennd.kvk!$A$3:$F$1006,MATCH(Skráningarblað!O158,Tvennd.kvk!$D$3:$D$1006,0),6),"")))))),0)</f>
        <v/>
      </c>
      <c r="T158" s="13" t="str">
        <f>IFERROR(INDEX(Leikmannaskrá!$A$2:$E$597,MATCH(A158,Leikmannaskrá!$A$2:$A$597,0),5),"")</f>
        <v/>
      </c>
      <c r="U158" s="29" t="str">
        <f t="shared" si="17"/>
        <v/>
      </c>
    </row>
    <row r="159" spans="1:21" x14ac:dyDescent="0.35">
      <c r="A159" s="28"/>
      <c r="B159" s="28"/>
      <c r="C159" s="28"/>
      <c r="D159" s="28"/>
      <c r="E159" s="28"/>
      <c r="F159" s="13" t="str">
        <f>IFERROR(INDEX(Leikmannaskrá!$A$2:$D$1156,MATCH(A159,Leikmannaskrá!$A$2:$A$1160,0),2),"")</f>
        <v/>
      </c>
      <c r="G159" s="13" t="str">
        <f>IFERROR(INDEX(Leikmannaskrá!$A$2:$D$1156,MATCH(A159,Leikmannaskrá!$A$2:$A$1160,0),4),"")</f>
        <v/>
      </c>
      <c r="H159" s="13" t="str">
        <f>IFERROR(INDEX(Leikmannaskrá!$A$2:$D$1156,MATCH(A159,Leikmannaskrá!$A$2:$A$1160,0),3),"")</f>
        <v/>
      </c>
      <c r="I159" s="13" t="str">
        <f>IFERROR(IF(AND(G159="Male",B159="Einliðaleikur"),INDEX(Einl.kk!$A$3:$F$1037,MATCH(Skráningarblað!F159,Einl.kk!$D$3:$D$1037,0),2),IF(AND(G159="Male",B159="Tvíliðaleikur"),INDEX(Tvíl.kk!$A$3:$F$1052,MATCH(Skráningarblað!F159,Tvíl.kk!$D$3:$D$1052,0),2),IF(AND(G159="Male",B159="Tvenndarleikur"),INDEX(Tvennd.kk!$A$3:$F$1020,MATCH(Skráningarblað!F159,Tvennd.kk!$D$3:$D$1020,0),2),IF(AND(G159="Female",B159="Einliðaleikur"),INDEX(Einl.kvk!$A$3:$F$1001,MATCH(Skráningarblað!F159,Einl.kvk!$D$3:$D$1001,0),2),IF(AND(G159="Female",B159="Tvíliðaleikur"),INDEX(Tvíl.kvk!$A$3:$F$1002,MATCH(Skráningarblað!F159,Tvíl.kvk!$D$3:$D$1002,0),2),IF(AND(G159="Female",B159="Tvenndarleikur"),INDEX(Tvennd.kvk!$A$3:$F$1006,MATCH(Skráningarblað!F159,Tvennd.kvk!$D$3:$D$1006,0),2),"")))))),"2. Deild")</f>
        <v/>
      </c>
      <c r="J159" s="13" t="str">
        <f t="shared" si="12"/>
        <v/>
      </c>
      <c r="K159" s="13" t="str">
        <f t="shared" si="13"/>
        <v/>
      </c>
      <c r="L159" s="13">
        <f t="shared" si="14"/>
        <v>0</v>
      </c>
      <c r="M159" s="13" t="str">
        <f t="shared" si="15"/>
        <v xml:space="preserve"> -  </v>
      </c>
      <c r="N159" s="13" t="str">
        <f>IFERROR(IF(AND(G159="Male",B159="Einliðaleikur"),INDEX(Einl.kk!$A$3:$F$1037,MATCH(Skráningarblað!F159,Einl.kk!$D$3:$D$1037,0),6),IF(AND(G159="Male",B159="Tvíliðaleikur"),INDEX(Tvíl.kk!$A$3:$F$1052,MATCH(Skráningarblað!F159,Tvíl.kk!$D$3:$D$1052,0),6),IF(AND(G159="Male",B159="Tvenndarleikur"),INDEX(Tvennd.kk!$A$3:$F$1020,MATCH(Skráningarblað!F159,Tvennd.kk!$D$3:$D$1020,0),6),IF(AND(G159="Female",B159="Einliðaleikur"),INDEX(Einl.kvk!$A$3:$F$1001,MATCH(Skráningarblað!F159,Einl.kvk!$D$3:$D$1001,0),6),IF(AND(G159="Female",B159="Tvíliðaleikur"),INDEX(Tvíl.kvk!$A$3:$F$1002,MATCH(Skráningarblað!F159,Tvíl.kvk!$D$3:$D$1002,0),6),IF(AND(G159="Female",B159="Tvenndarleikur"),INDEX(Tvennd.kvk!$A$3:$F$1006,MATCH(Skráningarblað!F159,Tvennd.kvk!$D$3:$D$1006,0),6),"")))))),0)</f>
        <v/>
      </c>
      <c r="O159" s="13" t="str">
        <f>IFERROR(IF(F159="","",IF(AND(NOT(B159="Einliðaleikur"),D159=""),"Partner Wanted",INDEX(Leikmannaskrá!$A$2:$D$1156,MATCH(D159,Leikmannaskrá!$A$2:$A$1160,0),2))),"")</f>
        <v/>
      </c>
      <c r="P159" s="13" t="str">
        <f>IFERROR(INDEX(Leikmannaskrá!$A$2:$D$1156,MATCH(D159,Leikmannaskrá!$A$2:$A$1160,0),4),"")</f>
        <v/>
      </c>
      <c r="Q159" s="13" t="str">
        <f>IFERROR(IF(AND(P159="Male",B159="Einliðaleikur"),INDEX(Einl.kk!$A$3:$F$1037,MATCH(Skráningarblað!O159,Einl.kk!$D$3:$D$1037,0),2),IF(AND(P159="Male",B159="Tvíliðaleikur"),INDEX(Tvíl.kk!$A$3:$F$1052,MATCH(Skráningarblað!O159,Tvíl.kk!$D$3:$D$1052,0),2),IF(AND(P159="Male",B159="Tvenndarleikur"),INDEX(Tvennd.kk!$A$3:$F$1020,MATCH(Skráningarblað!O159,Tvennd.kk!$D$3:$D$1020,0),2),IF(AND(P159="Female",B159="Einliðaleikur"),INDEX(Einl.kvk!$A$3:$F$1001,MATCH(Skráningarblað!O159,Einl.kvk!$D$3:$D$1001,0),2),IF(AND(P159="Female",B159="Tvíliðaleikur"),INDEX(Tvíl.kvk!$A$3:$F$1002,MATCH(Skráningarblað!O159,Tvíl.kvk!$D$3:$D$1002,0),2),IF(AND(P159="Female",B159="Tvenndarleikur"),INDEX(Tvennd.kvk!$A$3:$F$1006,MATCH(Skráningarblað!O159,Tvennd.kvk!$D$3:$D$1006,0),2),"")))))),"2. Deild")</f>
        <v/>
      </c>
      <c r="R159" s="13" t="str">
        <f t="shared" si="16"/>
        <v/>
      </c>
      <c r="S159" s="13" t="str">
        <f>IFERROR(IF(AND(P159="Male",B159="Einliðaleikur"),INDEX(Einl.kk!$A$3:$F$1037,MATCH(Skráningarblað!O159,Einl.kk!$D$3:$D$1037,0),6),IF(AND(P159="Male",B159="Tvíliðaleikur"),INDEX(Tvíl.kk!$A$3:$F$1052,MATCH(Skráningarblað!O159,Tvíl.kk!$D$3:$D$1052,0),6),IF(AND(P159="Male",B159="Tvenndarleikur"),INDEX(Tvennd.kk!$A$3:$F$1020,MATCH(Skráningarblað!O159,Tvennd.kk!$D$3:$D$1020,0),6),IF(AND(P159="Female",B159="Einliðaleikur"),INDEX(Einl.kvk!$A$3:$F$1001,MATCH(Skráningarblað!O159,Einl.kvk!$D$3:$D$1001,0),6),IF(AND(P159="Female",B159="Tvíliðaleikur"),INDEX(Tvíl.kvk!$A$3:$F$1002,MATCH(Skráningarblað!O159,Tvíl.kvk!$D$3:$D$1002,0),6),IF(AND(P159="Female",B159="Tvenndarleikur"),INDEX(Tvennd.kvk!$A$3:$F$1006,MATCH(Skráningarblað!O159,Tvennd.kvk!$D$3:$D$1006,0),6),"")))))),0)</f>
        <v/>
      </c>
      <c r="T159" s="13" t="str">
        <f>IFERROR(INDEX(Leikmannaskrá!$A$2:$E$597,MATCH(A159,Leikmannaskrá!$A$2:$A$597,0),5),"")</f>
        <v/>
      </c>
      <c r="U159" s="29" t="str">
        <f t="shared" si="17"/>
        <v/>
      </c>
    </row>
    <row r="160" spans="1:21" x14ac:dyDescent="0.35">
      <c r="A160" s="28"/>
      <c r="B160" s="28"/>
      <c r="C160" s="28"/>
      <c r="D160" s="28"/>
      <c r="E160" s="28"/>
      <c r="F160" s="13" t="str">
        <f>IFERROR(INDEX(Leikmannaskrá!$A$2:$D$1156,MATCH(A160,Leikmannaskrá!$A$2:$A$1160,0),2),"")</f>
        <v/>
      </c>
      <c r="G160" s="13" t="str">
        <f>IFERROR(INDEX(Leikmannaskrá!$A$2:$D$1156,MATCH(A160,Leikmannaskrá!$A$2:$A$1160,0),4),"")</f>
        <v/>
      </c>
      <c r="H160" s="13" t="str">
        <f>IFERROR(INDEX(Leikmannaskrá!$A$2:$D$1156,MATCH(A160,Leikmannaskrá!$A$2:$A$1160,0),3),"")</f>
        <v/>
      </c>
      <c r="I160" s="13" t="str">
        <f>IFERROR(IF(AND(G160="Male",B160="Einliðaleikur"),INDEX(Einl.kk!$A$3:$F$1037,MATCH(Skráningarblað!F160,Einl.kk!$D$3:$D$1037,0),2),IF(AND(G160="Male",B160="Tvíliðaleikur"),INDEX(Tvíl.kk!$A$3:$F$1052,MATCH(Skráningarblað!F160,Tvíl.kk!$D$3:$D$1052,0),2),IF(AND(G160="Male",B160="Tvenndarleikur"),INDEX(Tvennd.kk!$A$3:$F$1020,MATCH(Skráningarblað!F160,Tvennd.kk!$D$3:$D$1020,0),2),IF(AND(G160="Female",B160="Einliðaleikur"),INDEX(Einl.kvk!$A$3:$F$1001,MATCH(Skráningarblað!F160,Einl.kvk!$D$3:$D$1001,0),2),IF(AND(G160="Female",B160="Tvíliðaleikur"),INDEX(Tvíl.kvk!$A$3:$F$1002,MATCH(Skráningarblað!F160,Tvíl.kvk!$D$3:$D$1002,0),2),IF(AND(G160="Female",B160="Tvenndarleikur"),INDEX(Tvennd.kvk!$A$3:$F$1006,MATCH(Skráningarblað!F160,Tvennd.kvk!$D$3:$D$1006,0),2),"")))))),"2. Deild")</f>
        <v/>
      </c>
      <c r="J160" s="13" t="str">
        <f t="shared" si="12"/>
        <v/>
      </c>
      <c r="K160" s="13" t="str">
        <f t="shared" si="13"/>
        <v/>
      </c>
      <c r="L160" s="13">
        <f t="shared" si="14"/>
        <v>0</v>
      </c>
      <c r="M160" s="13" t="str">
        <f t="shared" si="15"/>
        <v xml:space="preserve"> -  </v>
      </c>
      <c r="N160" s="13" t="str">
        <f>IFERROR(IF(AND(G160="Male",B160="Einliðaleikur"),INDEX(Einl.kk!$A$3:$F$1037,MATCH(Skráningarblað!F160,Einl.kk!$D$3:$D$1037,0),6),IF(AND(G160="Male",B160="Tvíliðaleikur"),INDEX(Tvíl.kk!$A$3:$F$1052,MATCH(Skráningarblað!F160,Tvíl.kk!$D$3:$D$1052,0),6),IF(AND(G160="Male",B160="Tvenndarleikur"),INDEX(Tvennd.kk!$A$3:$F$1020,MATCH(Skráningarblað!F160,Tvennd.kk!$D$3:$D$1020,0),6),IF(AND(G160="Female",B160="Einliðaleikur"),INDEX(Einl.kvk!$A$3:$F$1001,MATCH(Skráningarblað!F160,Einl.kvk!$D$3:$D$1001,0),6),IF(AND(G160="Female",B160="Tvíliðaleikur"),INDEX(Tvíl.kvk!$A$3:$F$1002,MATCH(Skráningarblað!F160,Tvíl.kvk!$D$3:$D$1002,0),6),IF(AND(G160="Female",B160="Tvenndarleikur"),INDEX(Tvennd.kvk!$A$3:$F$1006,MATCH(Skráningarblað!F160,Tvennd.kvk!$D$3:$D$1006,0),6),"")))))),0)</f>
        <v/>
      </c>
      <c r="O160" s="13" t="str">
        <f>IFERROR(IF(F160="","",IF(AND(NOT(B160="Einliðaleikur"),D160=""),"Partner Wanted",INDEX(Leikmannaskrá!$A$2:$D$1156,MATCH(D160,Leikmannaskrá!$A$2:$A$1160,0),2))),"")</f>
        <v/>
      </c>
      <c r="P160" s="13" t="str">
        <f>IFERROR(INDEX(Leikmannaskrá!$A$2:$D$1156,MATCH(D160,Leikmannaskrá!$A$2:$A$1160,0),4),"")</f>
        <v/>
      </c>
      <c r="Q160" s="13" t="str">
        <f>IFERROR(IF(AND(P160="Male",B160="Einliðaleikur"),INDEX(Einl.kk!$A$3:$F$1037,MATCH(Skráningarblað!O160,Einl.kk!$D$3:$D$1037,0),2),IF(AND(P160="Male",B160="Tvíliðaleikur"),INDEX(Tvíl.kk!$A$3:$F$1052,MATCH(Skráningarblað!O160,Tvíl.kk!$D$3:$D$1052,0),2),IF(AND(P160="Male",B160="Tvenndarleikur"),INDEX(Tvennd.kk!$A$3:$F$1020,MATCH(Skráningarblað!O160,Tvennd.kk!$D$3:$D$1020,0),2),IF(AND(P160="Female",B160="Einliðaleikur"),INDEX(Einl.kvk!$A$3:$F$1001,MATCH(Skráningarblað!O160,Einl.kvk!$D$3:$D$1001,0),2),IF(AND(P160="Female",B160="Tvíliðaleikur"),INDEX(Tvíl.kvk!$A$3:$F$1002,MATCH(Skráningarblað!O160,Tvíl.kvk!$D$3:$D$1002,0),2),IF(AND(P160="Female",B160="Tvenndarleikur"),INDEX(Tvennd.kvk!$A$3:$F$1006,MATCH(Skráningarblað!O160,Tvennd.kvk!$D$3:$D$1006,0),2),"")))))),"2. Deild")</f>
        <v/>
      </c>
      <c r="R160" s="13" t="str">
        <f t="shared" si="16"/>
        <v/>
      </c>
      <c r="S160" s="13" t="str">
        <f>IFERROR(IF(AND(P160="Male",B160="Einliðaleikur"),INDEX(Einl.kk!$A$3:$F$1037,MATCH(Skráningarblað!O160,Einl.kk!$D$3:$D$1037,0),6),IF(AND(P160="Male",B160="Tvíliðaleikur"),INDEX(Tvíl.kk!$A$3:$F$1052,MATCH(Skráningarblað!O160,Tvíl.kk!$D$3:$D$1052,0),6),IF(AND(P160="Male",B160="Tvenndarleikur"),INDEX(Tvennd.kk!$A$3:$F$1020,MATCH(Skráningarblað!O160,Tvennd.kk!$D$3:$D$1020,0),6),IF(AND(P160="Female",B160="Einliðaleikur"),INDEX(Einl.kvk!$A$3:$F$1001,MATCH(Skráningarblað!O160,Einl.kvk!$D$3:$D$1001,0),6),IF(AND(P160="Female",B160="Tvíliðaleikur"),INDEX(Tvíl.kvk!$A$3:$F$1002,MATCH(Skráningarblað!O160,Tvíl.kvk!$D$3:$D$1002,0),6),IF(AND(P160="Female",B160="Tvenndarleikur"),INDEX(Tvennd.kvk!$A$3:$F$1006,MATCH(Skráningarblað!O160,Tvennd.kvk!$D$3:$D$1006,0),6),"")))))),0)</f>
        <v/>
      </c>
      <c r="T160" s="13" t="str">
        <f>IFERROR(INDEX(Leikmannaskrá!$A$2:$E$597,MATCH(A160,Leikmannaskrá!$A$2:$A$597,0),5),"")</f>
        <v/>
      </c>
      <c r="U160" s="29" t="str">
        <f t="shared" si="17"/>
        <v/>
      </c>
    </row>
    <row r="161" spans="1:21" x14ac:dyDescent="0.35">
      <c r="A161" s="28"/>
      <c r="B161" s="28"/>
      <c r="C161" s="28"/>
      <c r="D161" s="28"/>
      <c r="E161" s="28"/>
      <c r="F161" s="13" t="str">
        <f>IFERROR(INDEX(Leikmannaskrá!$A$2:$D$1156,MATCH(A161,Leikmannaskrá!$A$2:$A$1160,0),2),"")</f>
        <v/>
      </c>
      <c r="G161" s="13" t="str">
        <f>IFERROR(INDEX(Leikmannaskrá!$A$2:$D$1156,MATCH(A161,Leikmannaskrá!$A$2:$A$1160,0),4),"")</f>
        <v/>
      </c>
      <c r="H161" s="13" t="str">
        <f>IFERROR(INDEX(Leikmannaskrá!$A$2:$D$1156,MATCH(A161,Leikmannaskrá!$A$2:$A$1160,0),3),"")</f>
        <v/>
      </c>
      <c r="I161" s="13" t="str">
        <f>IFERROR(IF(AND(G161="Male",B161="Einliðaleikur"),INDEX(Einl.kk!$A$3:$F$1037,MATCH(Skráningarblað!F161,Einl.kk!$D$3:$D$1037,0),2),IF(AND(G161="Male",B161="Tvíliðaleikur"),INDEX(Tvíl.kk!$A$3:$F$1052,MATCH(Skráningarblað!F161,Tvíl.kk!$D$3:$D$1052,0),2),IF(AND(G161="Male",B161="Tvenndarleikur"),INDEX(Tvennd.kk!$A$3:$F$1020,MATCH(Skráningarblað!F161,Tvennd.kk!$D$3:$D$1020,0),2),IF(AND(G161="Female",B161="Einliðaleikur"),INDEX(Einl.kvk!$A$3:$F$1001,MATCH(Skráningarblað!F161,Einl.kvk!$D$3:$D$1001,0),2),IF(AND(G161="Female",B161="Tvíliðaleikur"),INDEX(Tvíl.kvk!$A$3:$F$1002,MATCH(Skráningarblað!F161,Tvíl.kvk!$D$3:$D$1002,0),2),IF(AND(G161="Female",B161="Tvenndarleikur"),INDEX(Tvennd.kvk!$A$3:$F$1006,MATCH(Skráningarblað!F161,Tvennd.kvk!$D$3:$D$1006,0),2),"")))))),"2. Deild")</f>
        <v/>
      </c>
      <c r="J161" s="13" t="str">
        <f t="shared" si="12"/>
        <v/>
      </c>
      <c r="K161" s="13" t="str">
        <f t="shared" si="13"/>
        <v/>
      </c>
      <c r="L161" s="13">
        <f t="shared" si="14"/>
        <v>0</v>
      </c>
      <c r="M161" s="13" t="str">
        <f t="shared" si="15"/>
        <v xml:space="preserve"> -  </v>
      </c>
      <c r="N161" s="13" t="str">
        <f>IFERROR(IF(AND(G161="Male",B161="Einliðaleikur"),INDEX(Einl.kk!$A$3:$F$1037,MATCH(Skráningarblað!F161,Einl.kk!$D$3:$D$1037,0),6),IF(AND(G161="Male",B161="Tvíliðaleikur"),INDEX(Tvíl.kk!$A$3:$F$1052,MATCH(Skráningarblað!F161,Tvíl.kk!$D$3:$D$1052,0),6),IF(AND(G161="Male",B161="Tvenndarleikur"),INDEX(Tvennd.kk!$A$3:$F$1020,MATCH(Skráningarblað!F161,Tvennd.kk!$D$3:$D$1020,0),6),IF(AND(G161="Female",B161="Einliðaleikur"),INDEX(Einl.kvk!$A$3:$F$1001,MATCH(Skráningarblað!F161,Einl.kvk!$D$3:$D$1001,0),6),IF(AND(G161="Female",B161="Tvíliðaleikur"),INDEX(Tvíl.kvk!$A$3:$F$1002,MATCH(Skráningarblað!F161,Tvíl.kvk!$D$3:$D$1002,0),6),IF(AND(G161="Female",B161="Tvenndarleikur"),INDEX(Tvennd.kvk!$A$3:$F$1006,MATCH(Skráningarblað!F161,Tvennd.kvk!$D$3:$D$1006,0),6),"")))))),0)</f>
        <v/>
      </c>
      <c r="O161" s="13" t="str">
        <f>IFERROR(IF(F161="","",IF(AND(NOT(B161="Einliðaleikur"),D161=""),"Partner Wanted",INDEX(Leikmannaskrá!$A$2:$D$1156,MATCH(D161,Leikmannaskrá!$A$2:$A$1160,0),2))),"")</f>
        <v/>
      </c>
      <c r="P161" s="13" t="str">
        <f>IFERROR(INDEX(Leikmannaskrá!$A$2:$D$1156,MATCH(D161,Leikmannaskrá!$A$2:$A$1160,0),4),"")</f>
        <v/>
      </c>
      <c r="Q161" s="13" t="str">
        <f>IFERROR(IF(AND(P161="Male",B161="Einliðaleikur"),INDEX(Einl.kk!$A$3:$F$1037,MATCH(Skráningarblað!O161,Einl.kk!$D$3:$D$1037,0),2),IF(AND(P161="Male",B161="Tvíliðaleikur"),INDEX(Tvíl.kk!$A$3:$F$1052,MATCH(Skráningarblað!O161,Tvíl.kk!$D$3:$D$1052,0),2),IF(AND(P161="Male",B161="Tvenndarleikur"),INDEX(Tvennd.kk!$A$3:$F$1020,MATCH(Skráningarblað!O161,Tvennd.kk!$D$3:$D$1020,0),2),IF(AND(P161="Female",B161="Einliðaleikur"),INDEX(Einl.kvk!$A$3:$F$1001,MATCH(Skráningarblað!O161,Einl.kvk!$D$3:$D$1001,0),2),IF(AND(P161="Female",B161="Tvíliðaleikur"),INDEX(Tvíl.kvk!$A$3:$F$1002,MATCH(Skráningarblað!O161,Tvíl.kvk!$D$3:$D$1002,0),2),IF(AND(P161="Female",B161="Tvenndarleikur"),INDEX(Tvennd.kvk!$A$3:$F$1006,MATCH(Skráningarblað!O161,Tvennd.kvk!$D$3:$D$1006,0),2),"")))))),"2. Deild")</f>
        <v/>
      </c>
      <c r="R161" s="13" t="str">
        <f t="shared" si="16"/>
        <v/>
      </c>
      <c r="S161" s="13" t="str">
        <f>IFERROR(IF(AND(P161="Male",B161="Einliðaleikur"),INDEX(Einl.kk!$A$3:$F$1037,MATCH(Skráningarblað!O161,Einl.kk!$D$3:$D$1037,0),6),IF(AND(P161="Male",B161="Tvíliðaleikur"),INDEX(Tvíl.kk!$A$3:$F$1052,MATCH(Skráningarblað!O161,Tvíl.kk!$D$3:$D$1052,0),6),IF(AND(P161="Male",B161="Tvenndarleikur"),INDEX(Tvennd.kk!$A$3:$F$1020,MATCH(Skráningarblað!O161,Tvennd.kk!$D$3:$D$1020,0),6),IF(AND(P161="Female",B161="Einliðaleikur"),INDEX(Einl.kvk!$A$3:$F$1001,MATCH(Skráningarblað!O161,Einl.kvk!$D$3:$D$1001,0),6),IF(AND(P161="Female",B161="Tvíliðaleikur"),INDEX(Tvíl.kvk!$A$3:$F$1002,MATCH(Skráningarblað!O161,Tvíl.kvk!$D$3:$D$1002,0),6),IF(AND(P161="Female",B161="Tvenndarleikur"),INDEX(Tvennd.kvk!$A$3:$F$1006,MATCH(Skráningarblað!O161,Tvennd.kvk!$D$3:$D$1006,0),6),"")))))),0)</f>
        <v/>
      </c>
      <c r="T161" s="13" t="str">
        <f>IFERROR(INDEX(Leikmannaskrá!$A$2:$E$597,MATCH(A161,Leikmannaskrá!$A$2:$A$597,0),5),"")</f>
        <v/>
      </c>
      <c r="U161" s="29" t="str">
        <f t="shared" si="17"/>
        <v/>
      </c>
    </row>
    <row r="162" spans="1:21" x14ac:dyDescent="0.35">
      <c r="A162" s="28"/>
      <c r="B162" s="28"/>
      <c r="C162" s="28"/>
      <c r="D162" s="28"/>
      <c r="E162" s="28"/>
      <c r="F162" s="13" t="str">
        <f>IFERROR(INDEX(Leikmannaskrá!$A$2:$D$1156,MATCH(A162,Leikmannaskrá!$A$2:$A$1160,0),2),"")</f>
        <v/>
      </c>
      <c r="G162" s="13" t="str">
        <f>IFERROR(INDEX(Leikmannaskrá!$A$2:$D$1156,MATCH(A162,Leikmannaskrá!$A$2:$A$1160,0),4),"")</f>
        <v/>
      </c>
      <c r="H162" s="13" t="str">
        <f>IFERROR(INDEX(Leikmannaskrá!$A$2:$D$1156,MATCH(A162,Leikmannaskrá!$A$2:$A$1160,0),3),"")</f>
        <v/>
      </c>
      <c r="I162" s="13" t="str">
        <f>IFERROR(IF(AND(G162="Male",B162="Einliðaleikur"),INDEX(Einl.kk!$A$3:$F$1037,MATCH(Skráningarblað!F162,Einl.kk!$D$3:$D$1037,0),2),IF(AND(G162="Male",B162="Tvíliðaleikur"),INDEX(Tvíl.kk!$A$3:$F$1052,MATCH(Skráningarblað!F162,Tvíl.kk!$D$3:$D$1052,0),2),IF(AND(G162="Male",B162="Tvenndarleikur"),INDEX(Tvennd.kk!$A$3:$F$1020,MATCH(Skráningarblað!F162,Tvennd.kk!$D$3:$D$1020,0),2),IF(AND(G162="Female",B162="Einliðaleikur"),INDEX(Einl.kvk!$A$3:$F$1001,MATCH(Skráningarblað!F162,Einl.kvk!$D$3:$D$1001,0),2),IF(AND(G162="Female",B162="Tvíliðaleikur"),INDEX(Tvíl.kvk!$A$3:$F$1002,MATCH(Skráningarblað!F162,Tvíl.kvk!$D$3:$D$1002,0),2),IF(AND(G162="Female",B162="Tvenndarleikur"),INDEX(Tvennd.kvk!$A$3:$F$1006,MATCH(Skráningarblað!F162,Tvennd.kvk!$D$3:$D$1006,0),2),"")))))),"2. Deild")</f>
        <v/>
      </c>
      <c r="J162" s="13" t="str">
        <f t="shared" si="12"/>
        <v/>
      </c>
      <c r="K162" s="13" t="str">
        <f t="shared" si="13"/>
        <v/>
      </c>
      <c r="L162" s="13">
        <f t="shared" si="14"/>
        <v>0</v>
      </c>
      <c r="M162" s="13" t="str">
        <f t="shared" si="15"/>
        <v xml:space="preserve"> -  </v>
      </c>
      <c r="N162" s="13" t="str">
        <f>IFERROR(IF(AND(G162="Male",B162="Einliðaleikur"),INDEX(Einl.kk!$A$3:$F$1037,MATCH(Skráningarblað!F162,Einl.kk!$D$3:$D$1037,0),6),IF(AND(G162="Male",B162="Tvíliðaleikur"),INDEX(Tvíl.kk!$A$3:$F$1052,MATCH(Skráningarblað!F162,Tvíl.kk!$D$3:$D$1052,0),6),IF(AND(G162="Male",B162="Tvenndarleikur"),INDEX(Tvennd.kk!$A$3:$F$1020,MATCH(Skráningarblað!F162,Tvennd.kk!$D$3:$D$1020,0),6),IF(AND(G162="Female",B162="Einliðaleikur"),INDEX(Einl.kvk!$A$3:$F$1001,MATCH(Skráningarblað!F162,Einl.kvk!$D$3:$D$1001,0),6),IF(AND(G162="Female",B162="Tvíliðaleikur"),INDEX(Tvíl.kvk!$A$3:$F$1002,MATCH(Skráningarblað!F162,Tvíl.kvk!$D$3:$D$1002,0),6),IF(AND(G162="Female",B162="Tvenndarleikur"),INDEX(Tvennd.kvk!$A$3:$F$1006,MATCH(Skráningarblað!F162,Tvennd.kvk!$D$3:$D$1006,0),6),"")))))),0)</f>
        <v/>
      </c>
      <c r="O162" s="13" t="str">
        <f>IFERROR(IF(F162="","",IF(AND(NOT(B162="Einliðaleikur"),D162=""),"Partner Wanted",INDEX(Leikmannaskrá!$A$2:$D$1156,MATCH(D162,Leikmannaskrá!$A$2:$A$1160,0),2))),"")</f>
        <v/>
      </c>
      <c r="P162" s="13" t="str">
        <f>IFERROR(INDEX(Leikmannaskrá!$A$2:$D$1156,MATCH(D162,Leikmannaskrá!$A$2:$A$1160,0),4),"")</f>
        <v/>
      </c>
      <c r="Q162" s="13" t="str">
        <f>IFERROR(IF(AND(P162="Male",B162="Einliðaleikur"),INDEX(Einl.kk!$A$3:$F$1037,MATCH(Skráningarblað!O162,Einl.kk!$D$3:$D$1037,0),2),IF(AND(P162="Male",B162="Tvíliðaleikur"),INDEX(Tvíl.kk!$A$3:$F$1052,MATCH(Skráningarblað!O162,Tvíl.kk!$D$3:$D$1052,0),2),IF(AND(P162="Male",B162="Tvenndarleikur"),INDEX(Tvennd.kk!$A$3:$F$1020,MATCH(Skráningarblað!O162,Tvennd.kk!$D$3:$D$1020,0),2),IF(AND(P162="Female",B162="Einliðaleikur"),INDEX(Einl.kvk!$A$3:$F$1001,MATCH(Skráningarblað!O162,Einl.kvk!$D$3:$D$1001,0),2),IF(AND(P162="Female",B162="Tvíliðaleikur"),INDEX(Tvíl.kvk!$A$3:$F$1002,MATCH(Skráningarblað!O162,Tvíl.kvk!$D$3:$D$1002,0),2),IF(AND(P162="Female",B162="Tvenndarleikur"),INDEX(Tvennd.kvk!$A$3:$F$1006,MATCH(Skráningarblað!O162,Tvennd.kvk!$D$3:$D$1006,0),2),"")))))),"2. Deild")</f>
        <v/>
      </c>
      <c r="R162" s="13" t="str">
        <f t="shared" si="16"/>
        <v/>
      </c>
      <c r="S162" s="13" t="str">
        <f>IFERROR(IF(AND(P162="Male",B162="Einliðaleikur"),INDEX(Einl.kk!$A$3:$F$1037,MATCH(Skráningarblað!O162,Einl.kk!$D$3:$D$1037,0),6),IF(AND(P162="Male",B162="Tvíliðaleikur"),INDEX(Tvíl.kk!$A$3:$F$1052,MATCH(Skráningarblað!O162,Tvíl.kk!$D$3:$D$1052,0),6),IF(AND(P162="Male",B162="Tvenndarleikur"),INDEX(Tvennd.kk!$A$3:$F$1020,MATCH(Skráningarblað!O162,Tvennd.kk!$D$3:$D$1020,0),6),IF(AND(P162="Female",B162="Einliðaleikur"),INDEX(Einl.kvk!$A$3:$F$1001,MATCH(Skráningarblað!O162,Einl.kvk!$D$3:$D$1001,0),6),IF(AND(P162="Female",B162="Tvíliðaleikur"),INDEX(Tvíl.kvk!$A$3:$F$1002,MATCH(Skráningarblað!O162,Tvíl.kvk!$D$3:$D$1002,0),6),IF(AND(P162="Female",B162="Tvenndarleikur"),INDEX(Tvennd.kvk!$A$3:$F$1006,MATCH(Skráningarblað!O162,Tvennd.kvk!$D$3:$D$1006,0),6),"")))))),0)</f>
        <v/>
      </c>
      <c r="T162" s="13" t="str">
        <f>IFERROR(INDEX(Leikmannaskrá!$A$2:$E$597,MATCH(A162,Leikmannaskrá!$A$2:$A$597,0),5),"")</f>
        <v/>
      </c>
      <c r="U162" s="29" t="str">
        <f t="shared" si="17"/>
        <v/>
      </c>
    </row>
    <row r="163" spans="1:21" x14ac:dyDescent="0.35">
      <c r="A163" s="28"/>
      <c r="B163" s="28"/>
      <c r="C163" s="28"/>
      <c r="D163" s="28"/>
      <c r="E163" s="28"/>
      <c r="F163" s="13" t="str">
        <f>IFERROR(INDEX(Leikmannaskrá!$A$2:$D$1156,MATCH(A163,Leikmannaskrá!$A$2:$A$1160,0),2),"")</f>
        <v/>
      </c>
      <c r="G163" s="13" t="str">
        <f>IFERROR(INDEX(Leikmannaskrá!$A$2:$D$1156,MATCH(A163,Leikmannaskrá!$A$2:$A$1160,0),4),"")</f>
        <v/>
      </c>
      <c r="H163" s="13" t="str">
        <f>IFERROR(INDEX(Leikmannaskrá!$A$2:$D$1156,MATCH(A163,Leikmannaskrá!$A$2:$A$1160,0),3),"")</f>
        <v/>
      </c>
      <c r="I163" s="13" t="str">
        <f>IFERROR(IF(AND(G163="Male",B163="Einliðaleikur"),INDEX(Einl.kk!$A$3:$F$1037,MATCH(Skráningarblað!F163,Einl.kk!$D$3:$D$1037,0),2),IF(AND(G163="Male",B163="Tvíliðaleikur"),INDEX(Tvíl.kk!$A$3:$F$1052,MATCH(Skráningarblað!F163,Tvíl.kk!$D$3:$D$1052,0),2),IF(AND(G163="Male",B163="Tvenndarleikur"),INDEX(Tvennd.kk!$A$3:$F$1020,MATCH(Skráningarblað!F163,Tvennd.kk!$D$3:$D$1020,0),2),IF(AND(G163="Female",B163="Einliðaleikur"),INDEX(Einl.kvk!$A$3:$F$1001,MATCH(Skráningarblað!F163,Einl.kvk!$D$3:$D$1001,0),2),IF(AND(G163="Female",B163="Tvíliðaleikur"),INDEX(Tvíl.kvk!$A$3:$F$1002,MATCH(Skráningarblað!F163,Tvíl.kvk!$D$3:$D$1002,0),2),IF(AND(G163="Female",B163="Tvenndarleikur"),INDEX(Tvennd.kvk!$A$3:$F$1006,MATCH(Skráningarblað!F163,Tvennd.kvk!$D$3:$D$1006,0),2),"")))))),"2. Deild")</f>
        <v/>
      </c>
      <c r="J163" s="13" t="str">
        <f t="shared" si="12"/>
        <v/>
      </c>
      <c r="K163" s="13" t="str">
        <f t="shared" si="13"/>
        <v/>
      </c>
      <c r="L163" s="13">
        <f t="shared" si="14"/>
        <v>0</v>
      </c>
      <c r="M163" s="13" t="str">
        <f t="shared" si="15"/>
        <v xml:space="preserve"> -  </v>
      </c>
      <c r="N163" s="13" t="str">
        <f>IFERROR(IF(AND(G163="Male",B163="Einliðaleikur"),INDEX(Einl.kk!$A$3:$F$1037,MATCH(Skráningarblað!F163,Einl.kk!$D$3:$D$1037,0),6),IF(AND(G163="Male",B163="Tvíliðaleikur"),INDEX(Tvíl.kk!$A$3:$F$1052,MATCH(Skráningarblað!F163,Tvíl.kk!$D$3:$D$1052,0),6),IF(AND(G163="Male",B163="Tvenndarleikur"),INDEX(Tvennd.kk!$A$3:$F$1020,MATCH(Skráningarblað!F163,Tvennd.kk!$D$3:$D$1020,0),6),IF(AND(G163="Female",B163="Einliðaleikur"),INDEX(Einl.kvk!$A$3:$F$1001,MATCH(Skráningarblað!F163,Einl.kvk!$D$3:$D$1001,0),6),IF(AND(G163="Female",B163="Tvíliðaleikur"),INDEX(Tvíl.kvk!$A$3:$F$1002,MATCH(Skráningarblað!F163,Tvíl.kvk!$D$3:$D$1002,0),6),IF(AND(G163="Female",B163="Tvenndarleikur"),INDEX(Tvennd.kvk!$A$3:$F$1006,MATCH(Skráningarblað!F163,Tvennd.kvk!$D$3:$D$1006,0),6),"")))))),0)</f>
        <v/>
      </c>
      <c r="O163" s="13" t="str">
        <f>IFERROR(IF(F163="","",IF(AND(NOT(B163="Einliðaleikur"),D163=""),"Partner Wanted",INDEX(Leikmannaskrá!$A$2:$D$1156,MATCH(D163,Leikmannaskrá!$A$2:$A$1160,0),2))),"")</f>
        <v/>
      </c>
      <c r="P163" s="13" t="str">
        <f>IFERROR(INDEX(Leikmannaskrá!$A$2:$D$1156,MATCH(D163,Leikmannaskrá!$A$2:$A$1160,0),4),"")</f>
        <v/>
      </c>
      <c r="Q163" s="13" t="str">
        <f>IFERROR(IF(AND(P163="Male",B163="Einliðaleikur"),INDEX(Einl.kk!$A$3:$F$1037,MATCH(Skráningarblað!O163,Einl.kk!$D$3:$D$1037,0),2),IF(AND(P163="Male",B163="Tvíliðaleikur"),INDEX(Tvíl.kk!$A$3:$F$1052,MATCH(Skráningarblað!O163,Tvíl.kk!$D$3:$D$1052,0),2),IF(AND(P163="Male",B163="Tvenndarleikur"),INDEX(Tvennd.kk!$A$3:$F$1020,MATCH(Skráningarblað!O163,Tvennd.kk!$D$3:$D$1020,0),2),IF(AND(P163="Female",B163="Einliðaleikur"),INDEX(Einl.kvk!$A$3:$F$1001,MATCH(Skráningarblað!O163,Einl.kvk!$D$3:$D$1001,0),2),IF(AND(P163="Female",B163="Tvíliðaleikur"),INDEX(Tvíl.kvk!$A$3:$F$1002,MATCH(Skráningarblað!O163,Tvíl.kvk!$D$3:$D$1002,0),2),IF(AND(P163="Female",B163="Tvenndarleikur"),INDEX(Tvennd.kvk!$A$3:$F$1006,MATCH(Skráningarblað!O163,Tvennd.kvk!$D$3:$D$1006,0),2),"")))))),"2. Deild")</f>
        <v/>
      </c>
      <c r="R163" s="13" t="str">
        <f t="shared" si="16"/>
        <v/>
      </c>
      <c r="S163" s="13" t="str">
        <f>IFERROR(IF(AND(P163="Male",B163="Einliðaleikur"),INDEX(Einl.kk!$A$3:$F$1037,MATCH(Skráningarblað!O163,Einl.kk!$D$3:$D$1037,0),6),IF(AND(P163="Male",B163="Tvíliðaleikur"),INDEX(Tvíl.kk!$A$3:$F$1052,MATCH(Skráningarblað!O163,Tvíl.kk!$D$3:$D$1052,0),6),IF(AND(P163="Male",B163="Tvenndarleikur"),INDEX(Tvennd.kk!$A$3:$F$1020,MATCH(Skráningarblað!O163,Tvennd.kk!$D$3:$D$1020,0),6),IF(AND(P163="Female",B163="Einliðaleikur"),INDEX(Einl.kvk!$A$3:$F$1001,MATCH(Skráningarblað!O163,Einl.kvk!$D$3:$D$1001,0),6),IF(AND(P163="Female",B163="Tvíliðaleikur"),INDEX(Tvíl.kvk!$A$3:$F$1002,MATCH(Skráningarblað!O163,Tvíl.kvk!$D$3:$D$1002,0),6),IF(AND(P163="Female",B163="Tvenndarleikur"),INDEX(Tvennd.kvk!$A$3:$F$1006,MATCH(Skráningarblað!O163,Tvennd.kvk!$D$3:$D$1006,0),6),"")))))),0)</f>
        <v/>
      </c>
      <c r="T163" s="13" t="str">
        <f>IFERROR(INDEX(Leikmannaskrá!$A$2:$E$597,MATCH(A163,Leikmannaskrá!$A$2:$A$597,0),5),"")</f>
        <v/>
      </c>
      <c r="U163" s="29" t="str">
        <f t="shared" si="17"/>
        <v/>
      </c>
    </row>
    <row r="164" spans="1:21" x14ac:dyDescent="0.35">
      <c r="A164" s="28"/>
      <c r="B164" s="28"/>
      <c r="C164" s="28"/>
      <c r="D164" s="28"/>
      <c r="E164" s="28"/>
      <c r="F164" s="13" t="str">
        <f>IFERROR(INDEX(Leikmannaskrá!$A$2:$D$1156,MATCH(A164,Leikmannaskrá!$A$2:$A$1160,0),2),"")</f>
        <v/>
      </c>
      <c r="G164" s="13" t="str">
        <f>IFERROR(INDEX(Leikmannaskrá!$A$2:$D$1156,MATCH(A164,Leikmannaskrá!$A$2:$A$1160,0),4),"")</f>
        <v/>
      </c>
      <c r="H164" s="13" t="str">
        <f>IFERROR(INDEX(Leikmannaskrá!$A$2:$D$1156,MATCH(A164,Leikmannaskrá!$A$2:$A$1160,0),3),"")</f>
        <v/>
      </c>
      <c r="I164" s="13" t="str">
        <f>IFERROR(IF(AND(G164="Male",B164="Einliðaleikur"),INDEX(Einl.kk!$A$3:$F$1037,MATCH(Skráningarblað!F164,Einl.kk!$D$3:$D$1037,0),2),IF(AND(G164="Male",B164="Tvíliðaleikur"),INDEX(Tvíl.kk!$A$3:$F$1052,MATCH(Skráningarblað!F164,Tvíl.kk!$D$3:$D$1052,0),2),IF(AND(G164="Male",B164="Tvenndarleikur"),INDEX(Tvennd.kk!$A$3:$F$1020,MATCH(Skráningarblað!F164,Tvennd.kk!$D$3:$D$1020,0),2),IF(AND(G164="Female",B164="Einliðaleikur"),INDEX(Einl.kvk!$A$3:$F$1001,MATCH(Skráningarblað!F164,Einl.kvk!$D$3:$D$1001,0),2),IF(AND(G164="Female",B164="Tvíliðaleikur"),INDEX(Tvíl.kvk!$A$3:$F$1002,MATCH(Skráningarblað!F164,Tvíl.kvk!$D$3:$D$1002,0),2),IF(AND(G164="Female",B164="Tvenndarleikur"),INDEX(Tvennd.kvk!$A$3:$F$1006,MATCH(Skráningarblað!F164,Tvennd.kvk!$D$3:$D$1006,0),2),"")))))),"2. Deild")</f>
        <v/>
      </c>
      <c r="J164" s="13" t="str">
        <f t="shared" si="12"/>
        <v/>
      </c>
      <c r="K164" s="13" t="str">
        <f t="shared" si="13"/>
        <v/>
      </c>
      <c r="L164" s="13">
        <f t="shared" si="14"/>
        <v>0</v>
      </c>
      <c r="M164" s="13" t="str">
        <f t="shared" si="15"/>
        <v xml:space="preserve"> -  </v>
      </c>
      <c r="N164" s="13" t="str">
        <f>IFERROR(IF(AND(G164="Male",B164="Einliðaleikur"),INDEX(Einl.kk!$A$3:$F$1037,MATCH(Skráningarblað!F164,Einl.kk!$D$3:$D$1037,0),6),IF(AND(G164="Male",B164="Tvíliðaleikur"),INDEX(Tvíl.kk!$A$3:$F$1052,MATCH(Skráningarblað!F164,Tvíl.kk!$D$3:$D$1052,0),6),IF(AND(G164="Male",B164="Tvenndarleikur"),INDEX(Tvennd.kk!$A$3:$F$1020,MATCH(Skráningarblað!F164,Tvennd.kk!$D$3:$D$1020,0),6),IF(AND(G164="Female",B164="Einliðaleikur"),INDEX(Einl.kvk!$A$3:$F$1001,MATCH(Skráningarblað!F164,Einl.kvk!$D$3:$D$1001,0),6),IF(AND(G164="Female",B164="Tvíliðaleikur"),INDEX(Tvíl.kvk!$A$3:$F$1002,MATCH(Skráningarblað!F164,Tvíl.kvk!$D$3:$D$1002,0),6),IF(AND(G164="Female",B164="Tvenndarleikur"),INDEX(Tvennd.kvk!$A$3:$F$1006,MATCH(Skráningarblað!F164,Tvennd.kvk!$D$3:$D$1006,0),6),"")))))),0)</f>
        <v/>
      </c>
      <c r="O164" s="13" t="str">
        <f>IFERROR(IF(F164="","",IF(AND(NOT(B164="Einliðaleikur"),D164=""),"Partner Wanted",INDEX(Leikmannaskrá!$A$2:$D$1156,MATCH(D164,Leikmannaskrá!$A$2:$A$1160,0),2))),"")</f>
        <v/>
      </c>
      <c r="P164" s="13" t="str">
        <f>IFERROR(INDEX(Leikmannaskrá!$A$2:$D$1156,MATCH(D164,Leikmannaskrá!$A$2:$A$1160,0),4),"")</f>
        <v/>
      </c>
      <c r="Q164" s="13" t="str">
        <f>IFERROR(IF(AND(P164="Male",B164="Einliðaleikur"),INDEX(Einl.kk!$A$3:$F$1037,MATCH(Skráningarblað!O164,Einl.kk!$D$3:$D$1037,0),2),IF(AND(P164="Male",B164="Tvíliðaleikur"),INDEX(Tvíl.kk!$A$3:$F$1052,MATCH(Skráningarblað!O164,Tvíl.kk!$D$3:$D$1052,0),2),IF(AND(P164="Male",B164="Tvenndarleikur"),INDEX(Tvennd.kk!$A$3:$F$1020,MATCH(Skráningarblað!O164,Tvennd.kk!$D$3:$D$1020,0),2),IF(AND(P164="Female",B164="Einliðaleikur"),INDEX(Einl.kvk!$A$3:$F$1001,MATCH(Skráningarblað!O164,Einl.kvk!$D$3:$D$1001,0),2),IF(AND(P164="Female",B164="Tvíliðaleikur"),INDEX(Tvíl.kvk!$A$3:$F$1002,MATCH(Skráningarblað!O164,Tvíl.kvk!$D$3:$D$1002,0),2),IF(AND(P164="Female",B164="Tvenndarleikur"),INDEX(Tvennd.kvk!$A$3:$F$1006,MATCH(Skráningarblað!O164,Tvennd.kvk!$D$3:$D$1006,0),2),"")))))),"2. Deild")</f>
        <v/>
      </c>
      <c r="R164" s="13" t="str">
        <f t="shared" si="16"/>
        <v/>
      </c>
      <c r="S164" s="13" t="str">
        <f>IFERROR(IF(AND(P164="Male",B164="Einliðaleikur"),INDEX(Einl.kk!$A$3:$F$1037,MATCH(Skráningarblað!O164,Einl.kk!$D$3:$D$1037,0),6),IF(AND(P164="Male",B164="Tvíliðaleikur"),INDEX(Tvíl.kk!$A$3:$F$1052,MATCH(Skráningarblað!O164,Tvíl.kk!$D$3:$D$1052,0),6),IF(AND(P164="Male",B164="Tvenndarleikur"),INDEX(Tvennd.kk!$A$3:$F$1020,MATCH(Skráningarblað!O164,Tvennd.kk!$D$3:$D$1020,0),6),IF(AND(P164="Female",B164="Einliðaleikur"),INDEX(Einl.kvk!$A$3:$F$1001,MATCH(Skráningarblað!O164,Einl.kvk!$D$3:$D$1001,0),6),IF(AND(P164="Female",B164="Tvíliðaleikur"),INDEX(Tvíl.kvk!$A$3:$F$1002,MATCH(Skráningarblað!O164,Tvíl.kvk!$D$3:$D$1002,0),6),IF(AND(P164="Female",B164="Tvenndarleikur"),INDEX(Tvennd.kvk!$A$3:$F$1006,MATCH(Skráningarblað!O164,Tvennd.kvk!$D$3:$D$1006,0),6),"")))))),0)</f>
        <v/>
      </c>
      <c r="T164" s="13" t="str">
        <f>IFERROR(INDEX(Leikmannaskrá!$A$2:$E$597,MATCH(A164,Leikmannaskrá!$A$2:$A$597,0),5),"")</f>
        <v/>
      </c>
      <c r="U164" s="29" t="str">
        <f t="shared" si="17"/>
        <v/>
      </c>
    </row>
    <row r="165" spans="1:21" x14ac:dyDescent="0.35">
      <c r="A165" s="28"/>
      <c r="B165" s="28"/>
      <c r="C165" s="28"/>
      <c r="D165" s="28"/>
      <c r="E165" s="28"/>
      <c r="F165" s="13" t="str">
        <f>IFERROR(INDEX(Leikmannaskrá!$A$2:$D$1156,MATCH(A165,Leikmannaskrá!$A$2:$A$1160,0),2),"")</f>
        <v/>
      </c>
      <c r="G165" s="13" t="str">
        <f>IFERROR(INDEX(Leikmannaskrá!$A$2:$D$1156,MATCH(A165,Leikmannaskrá!$A$2:$A$1160,0),4),"")</f>
        <v/>
      </c>
      <c r="H165" s="13" t="str">
        <f>IFERROR(INDEX(Leikmannaskrá!$A$2:$D$1156,MATCH(A165,Leikmannaskrá!$A$2:$A$1160,0),3),"")</f>
        <v/>
      </c>
      <c r="I165" s="13" t="str">
        <f>IFERROR(IF(AND(G165="Male",B165="Einliðaleikur"),INDEX(Einl.kk!$A$3:$F$1037,MATCH(Skráningarblað!F165,Einl.kk!$D$3:$D$1037,0),2),IF(AND(G165="Male",B165="Tvíliðaleikur"),INDEX(Tvíl.kk!$A$3:$F$1052,MATCH(Skráningarblað!F165,Tvíl.kk!$D$3:$D$1052,0),2),IF(AND(G165="Male",B165="Tvenndarleikur"),INDEX(Tvennd.kk!$A$3:$F$1020,MATCH(Skráningarblað!F165,Tvennd.kk!$D$3:$D$1020,0),2),IF(AND(G165="Female",B165="Einliðaleikur"),INDEX(Einl.kvk!$A$3:$F$1001,MATCH(Skráningarblað!F165,Einl.kvk!$D$3:$D$1001,0),2),IF(AND(G165="Female",B165="Tvíliðaleikur"),INDEX(Tvíl.kvk!$A$3:$F$1002,MATCH(Skráningarblað!F165,Tvíl.kvk!$D$3:$D$1002,0),2),IF(AND(G165="Female",B165="Tvenndarleikur"),INDEX(Tvennd.kvk!$A$3:$F$1006,MATCH(Skráningarblað!F165,Tvennd.kvk!$D$3:$D$1006,0),2),"")))))),"2. Deild")</f>
        <v/>
      </c>
      <c r="J165" s="13" t="str">
        <f t="shared" si="12"/>
        <v/>
      </c>
      <c r="K165" s="13" t="str">
        <f t="shared" si="13"/>
        <v/>
      </c>
      <c r="L165" s="13">
        <f t="shared" si="14"/>
        <v>0</v>
      </c>
      <c r="M165" s="13" t="str">
        <f t="shared" si="15"/>
        <v xml:space="preserve"> -  </v>
      </c>
      <c r="N165" s="13" t="str">
        <f>IFERROR(IF(AND(G165="Male",B165="Einliðaleikur"),INDEX(Einl.kk!$A$3:$F$1037,MATCH(Skráningarblað!F165,Einl.kk!$D$3:$D$1037,0),6),IF(AND(G165="Male",B165="Tvíliðaleikur"),INDEX(Tvíl.kk!$A$3:$F$1052,MATCH(Skráningarblað!F165,Tvíl.kk!$D$3:$D$1052,0),6),IF(AND(G165="Male",B165="Tvenndarleikur"),INDEX(Tvennd.kk!$A$3:$F$1020,MATCH(Skráningarblað!F165,Tvennd.kk!$D$3:$D$1020,0),6),IF(AND(G165="Female",B165="Einliðaleikur"),INDEX(Einl.kvk!$A$3:$F$1001,MATCH(Skráningarblað!F165,Einl.kvk!$D$3:$D$1001,0),6),IF(AND(G165="Female",B165="Tvíliðaleikur"),INDEX(Tvíl.kvk!$A$3:$F$1002,MATCH(Skráningarblað!F165,Tvíl.kvk!$D$3:$D$1002,0),6),IF(AND(G165="Female",B165="Tvenndarleikur"),INDEX(Tvennd.kvk!$A$3:$F$1006,MATCH(Skráningarblað!F165,Tvennd.kvk!$D$3:$D$1006,0),6),"")))))),0)</f>
        <v/>
      </c>
      <c r="O165" s="13" t="str">
        <f>IFERROR(IF(F165="","",IF(AND(NOT(B165="Einliðaleikur"),D165=""),"Partner Wanted",INDEX(Leikmannaskrá!$A$2:$D$1156,MATCH(D165,Leikmannaskrá!$A$2:$A$1160,0),2))),"")</f>
        <v/>
      </c>
      <c r="P165" s="13" t="str">
        <f>IFERROR(INDEX(Leikmannaskrá!$A$2:$D$1156,MATCH(D165,Leikmannaskrá!$A$2:$A$1160,0),4),"")</f>
        <v/>
      </c>
      <c r="Q165" s="13" t="str">
        <f>IFERROR(IF(AND(P165="Male",B165="Einliðaleikur"),INDEX(Einl.kk!$A$3:$F$1037,MATCH(Skráningarblað!O165,Einl.kk!$D$3:$D$1037,0),2),IF(AND(P165="Male",B165="Tvíliðaleikur"),INDEX(Tvíl.kk!$A$3:$F$1052,MATCH(Skráningarblað!O165,Tvíl.kk!$D$3:$D$1052,0),2),IF(AND(P165="Male",B165="Tvenndarleikur"),INDEX(Tvennd.kk!$A$3:$F$1020,MATCH(Skráningarblað!O165,Tvennd.kk!$D$3:$D$1020,0),2),IF(AND(P165="Female",B165="Einliðaleikur"),INDEX(Einl.kvk!$A$3:$F$1001,MATCH(Skráningarblað!O165,Einl.kvk!$D$3:$D$1001,0),2),IF(AND(P165="Female",B165="Tvíliðaleikur"),INDEX(Tvíl.kvk!$A$3:$F$1002,MATCH(Skráningarblað!O165,Tvíl.kvk!$D$3:$D$1002,0),2),IF(AND(P165="Female",B165="Tvenndarleikur"),INDEX(Tvennd.kvk!$A$3:$F$1006,MATCH(Skráningarblað!O165,Tvennd.kvk!$D$3:$D$1006,0),2),"")))))),"2. Deild")</f>
        <v/>
      </c>
      <c r="R165" s="13" t="str">
        <f t="shared" si="16"/>
        <v/>
      </c>
      <c r="S165" s="13" t="str">
        <f>IFERROR(IF(AND(P165="Male",B165="Einliðaleikur"),INDEX(Einl.kk!$A$3:$F$1037,MATCH(Skráningarblað!O165,Einl.kk!$D$3:$D$1037,0),6),IF(AND(P165="Male",B165="Tvíliðaleikur"),INDEX(Tvíl.kk!$A$3:$F$1052,MATCH(Skráningarblað!O165,Tvíl.kk!$D$3:$D$1052,0),6),IF(AND(P165="Male",B165="Tvenndarleikur"),INDEX(Tvennd.kk!$A$3:$F$1020,MATCH(Skráningarblað!O165,Tvennd.kk!$D$3:$D$1020,0),6),IF(AND(P165="Female",B165="Einliðaleikur"),INDEX(Einl.kvk!$A$3:$F$1001,MATCH(Skráningarblað!O165,Einl.kvk!$D$3:$D$1001,0),6),IF(AND(P165="Female",B165="Tvíliðaleikur"),INDEX(Tvíl.kvk!$A$3:$F$1002,MATCH(Skráningarblað!O165,Tvíl.kvk!$D$3:$D$1002,0),6),IF(AND(P165="Female",B165="Tvenndarleikur"),INDEX(Tvennd.kvk!$A$3:$F$1006,MATCH(Skráningarblað!O165,Tvennd.kvk!$D$3:$D$1006,0),6),"")))))),0)</f>
        <v/>
      </c>
      <c r="T165" s="13" t="str">
        <f>IFERROR(INDEX(Leikmannaskrá!$A$2:$E$597,MATCH(A165,Leikmannaskrá!$A$2:$A$597,0),5),"")</f>
        <v/>
      </c>
      <c r="U165" s="29" t="str">
        <f t="shared" si="17"/>
        <v/>
      </c>
    </row>
    <row r="166" spans="1:21" x14ac:dyDescent="0.35">
      <c r="A166" s="28"/>
      <c r="B166" s="28"/>
      <c r="C166" s="28"/>
      <c r="D166" s="28"/>
      <c r="E166" s="28"/>
      <c r="F166" s="13" t="str">
        <f>IFERROR(INDEX(Leikmannaskrá!$A$2:$D$1156,MATCH(A166,Leikmannaskrá!$A$2:$A$1160,0),2),"")</f>
        <v/>
      </c>
      <c r="G166" s="13" t="str">
        <f>IFERROR(INDEX(Leikmannaskrá!$A$2:$D$1156,MATCH(A166,Leikmannaskrá!$A$2:$A$1160,0),4),"")</f>
        <v/>
      </c>
      <c r="H166" s="13" t="str">
        <f>IFERROR(INDEX(Leikmannaskrá!$A$2:$D$1156,MATCH(A166,Leikmannaskrá!$A$2:$A$1160,0),3),"")</f>
        <v/>
      </c>
      <c r="I166" s="13" t="str">
        <f>IFERROR(IF(AND(G166="Male",B166="Einliðaleikur"),INDEX(Einl.kk!$A$3:$F$1037,MATCH(Skráningarblað!F166,Einl.kk!$D$3:$D$1037,0),2),IF(AND(G166="Male",B166="Tvíliðaleikur"),INDEX(Tvíl.kk!$A$3:$F$1052,MATCH(Skráningarblað!F166,Tvíl.kk!$D$3:$D$1052,0),2),IF(AND(G166="Male",B166="Tvenndarleikur"),INDEX(Tvennd.kk!$A$3:$F$1020,MATCH(Skráningarblað!F166,Tvennd.kk!$D$3:$D$1020,0),2),IF(AND(G166="Female",B166="Einliðaleikur"),INDEX(Einl.kvk!$A$3:$F$1001,MATCH(Skráningarblað!F166,Einl.kvk!$D$3:$D$1001,0),2),IF(AND(G166="Female",B166="Tvíliðaleikur"),INDEX(Tvíl.kvk!$A$3:$F$1002,MATCH(Skráningarblað!F166,Tvíl.kvk!$D$3:$D$1002,0),2),IF(AND(G166="Female",B166="Tvenndarleikur"),INDEX(Tvennd.kvk!$A$3:$F$1006,MATCH(Skráningarblað!F166,Tvennd.kvk!$D$3:$D$1006,0),2),"")))))),"2. Deild")</f>
        <v/>
      </c>
      <c r="J166" s="13" t="str">
        <f t="shared" si="12"/>
        <v/>
      </c>
      <c r="K166" s="13" t="str">
        <f t="shared" si="13"/>
        <v/>
      </c>
      <c r="L166" s="13">
        <f t="shared" si="14"/>
        <v>0</v>
      </c>
      <c r="M166" s="13" t="str">
        <f t="shared" si="15"/>
        <v xml:space="preserve"> -  </v>
      </c>
      <c r="N166" s="13" t="str">
        <f>IFERROR(IF(AND(G166="Male",B166="Einliðaleikur"),INDEX(Einl.kk!$A$3:$F$1037,MATCH(Skráningarblað!F166,Einl.kk!$D$3:$D$1037,0),6),IF(AND(G166="Male",B166="Tvíliðaleikur"),INDEX(Tvíl.kk!$A$3:$F$1052,MATCH(Skráningarblað!F166,Tvíl.kk!$D$3:$D$1052,0),6),IF(AND(G166="Male",B166="Tvenndarleikur"),INDEX(Tvennd.kk!$A$3:$F$1020,MATCH(Skráningarblað!F166,Tvennd.kk!$D$3:$D$1020,0),6),IF(AND(G166="Female",B166="Einliðaleikur"),INDEX(Einl.kvk!$A$3:$F$1001,MATCH(Skráningarblað!F166,Einl.kvk!$D$3:$D$1001,0),6),IF(AND(G166="Female",B166="Tvíliðaleikur"),INDEX(Tvíl.kvk!$A$3:$F$1002,MATCH(Skráningarblað!F166,Tvíl.kvk!$D$3:$D$1002,0),6),IF(AND(G166="Female",B166="Tvenndarleikur"),INDEX(Tvennd.kvk!$A$3:$F$1006,MATCH(Skráningarblað!F166,Tvennd.kvk!$D$3:$D$1006,0),6),"")))))),0)</f>
        <v/>
      </c>
      <c r="O166" s="13" t="str">
        <f>IFERROR(IF(F166="","",IF(AND(NOT(B166="Einliðaleikur"),D166=""),"Partner Wanted",INDEX(Leikmannaskrá!$A$2:$D$1156,MATCH(D166,Leikmannaskrá!$A$2:$A$1160,0),2))),"")</f>
        <v/>
      </c>
      <c r="P166" s="13" t="str">
        <f>IFERROR(INDEX(Leikmannaskrá!$A$2:$D$1156,MATCH(D166,Leikmannaskrá!$A$2:$A$1160,0),4),"")</f>
        <v/>
      </c>
      <c r="Q166" s="13" t="str">
        <f>IFERROR(IF(AND(P166="Male",B166="Einliðaleikur"),INDEX(Einl.kk!$A$3:$F$1037,MATCH(Skráningarblað!O166,Einl.kk!$D$3:$D$1037,0),2),IF(AND(P166="Male",B166="Tvíliðaleikur"),INDEX(Tvíl.kk!$A$3:$F$1052,MATCH(Skráningarblað!O166,Tvíl.kk!$D$3:$D$1052,0),2),IF(AND(P166="Male",B166="Tvenndarleikur"),INDEX(Tvennd.kk!$A$3:$F$1020,MATCH(Skráningarblað!O166,Tvennd.kk!$D$3:$D$1020,0),2),IF(AND(P166="Female",B166="Einliðaleikur"),INDEX(Einl.kvk!$A$3:$F$1001,MATCH(Skráningarblað!O166,Einl.kvk!$D$3:$D$1001,0),2),IF(AND(P166="Female",B166="Tvíliðaleikur"),INDEX(Tvíl.kvk!$A$3:$F$1002,MATCH(Skráningarblað!O166,Tvíl.kvk!$D$3:$D$1002,0),2),IF(AND(P166="Female",B166="Tvenndarleikur"),INDEX(Tvennd.kvk!$A$3:$F$1006,MATCH(Skráningarblað!O166,Tvennd.kvk!$D$3:$D$1006,0),2),"")))))),"2. Deild")</f>
        <v/>
      </c>
      <c r="R166" s="13" t="str">
        <f t="shared" si="16"/>
        <v/>
      </c>
      <c r="S166" s="13" t="str">
        <f>IFERROR(IF(AND(P166="Male",B166="Einliðaleikur"),INDEX(Einl.kk!$A$3:$F$1037,MATCH(Skráningarblað!O166,Einl.kk!$D$3:$D$1037,0),6),IF(AND(P166="Male",B166="Tvíliðaleikur"),INDEX(Tvíl.kk!$A$3:$F$1052,MATCH(Skráningarblað!O166,Tvíl.kk!$D$3:$D$1052,0),6),IF(AND(P166="Male",B166="Tvenndarleikur"),INDEX(Tvennd.kk!$A$3:$F$1020,MATCH(Skráningarblað!O166,Tvennd.kk!$D$3:$D$1020,0),6),IF(AND(P166="Female",B166="Einliðaleikur"),INDEX(Einl.kvk!$A$3:$F$1001,MATCH(Skráningarblað!O166,Einl.kvk!$D$3:$D$1001,0),6),IF(AND(P166="Female",B166="Tvíliðaleikur"),INDEX(Tvíl.kvk!$A$3:$F$1002,MATCH(Skráningarblað!O166,Tvíl.kvk!$D$3:$D$1002,0),6),IF(AND(P166="Female",B166="Tvenndarleikur"),INDEX(Tvennd.kvk!$A$3:$F$1006,MATCH(Skráningarblað!O166,Tvennd.kvk!$D$3:$D$1006,0),6),"")))))),0)</f>
        <v/>
      </c>
      <c r="T166" s="13" t="str">
        <f>IFERROR(INDEX(Leikmannaskrá!$A$2:$E$597,MATCH(A166,Leikmannaskrá!$A$2:$A$597,0),5),"")</f>
        <v/>
      </c>
      <c r="U166" s="29" t="str">
        <f t="shared" si="17"/>
        <v/>
      </c>
    </row>
    <row r="167" spans="1:21" x14ac:dyDescent="0.35">
      <c r="A167" s="28"/>
      <c r="B167" s="28"/>
      <c r="C167" s="28"/>
      <c r="D167" s="28"/>
      <c r="E167" s="28"/>
      <c r="F167" s="13" t="str">
        <f>IFERROR(INDEX(Leikmannaskrá!$A$2:$D$1156,MATCH(A167,Leikmannaskrá!$A$2:$A$1160,0),2),"")</f>
        <v/>
      </c>
      <c r="G167" s="13" t="str">
        <f>IFERROR(INDEX(Leikmannaskrá!$A$2:$D$1156,MATCH(A167,Leikmannaskrá!$A$2:$A$1160,0),4),"")</f>
        <v/>
      </c>
      <c r="H167" s="13" t="str">
        <f>IFERROR(INDEX(Leikmannaskrá!$A$2:$D$1156,MATCH(A167,Leikmannaskrá!$A$2:$A$1160,0),3),"")</f>
        <v/>
      </c>
      <c r="I167" s="13" t="str">
        <f>IFERROR(IF(AND(G167="Male",B167="Einliðaleikur"),INDEX(Einl.kk!$A$3:$F$1037,MATCH(Skráningarblað!F167,Einl.kk!$D$3:$D$1037,0),2),IF(AND(G167="Male",B167="Tvíliðaleikur"),INDEX(Tvíl.kk!$A$3:$F$1052,MATCH(Skráningarblað!F167,Tvíl.kk!$D$3:$D$1052,0),2),IF(AND(G167="Male",B167="Tvenndarleikur"),INDEX(Tvennd.kk!$A$3:$F$1020,MATCH(Skráningarblað!F167,Tvennd.kk!$D$3:$D$1020,0),2),IF(AND(G167="Female",B167="Einliðaleikur"),INDEX(Einl.kvk!$A$3:$F$1001,MATCH(Skráningarblað!F167,Einl.kvk!$D$3:$D$1001,0),2),IF(AND(G167="Female",B167="Tvíliðaleikur"),INDEX(Tvíl.kvk!$A$3:$F$1002,MATCH(Skráningarblað!F167,Tvíl.kvk!$D$3:$D$1002,0),2),IF(AND(G167="Female",B167="Tvenndarleikur"),INDEX(Tvennd.kvk!$A$3:$F$1006,MATCH(Skráningarblað!F167,Tvennd.kvk!$D$3:$D$1006,0),2),"")))))),"2. Deild")</f>
        <v/>
      </c>
      <c r="J167" s="13" t="str">
        <f t="shared" si="12"/>
        <v/>
      </c>
      <c r="K167" s="13" t="str">
        <f t="shared" si="13"/>
        <v/>
      </c>
      <c r="L167" s="13">
        <f t="shared" si="14"/>
        <v>0</v>
      </c>
      <c r="M167" s="13" t="str">
        <f t="shared" si="15"/>
        <v xml:space="preserve"> -  </v>
      </c>
      <c r="N167" s="13" t="str">
        <f>IFERROR(IF(AND(G167="Male",B167="Einliðaleikur"),INDEX(Einl.kk!$A$3:$F$1037,MATCH(Skráningarblað!F167,Einl.kk!$D$3:$D$1037,0),6),IF(AND(G167="Male",B167="Tvíliðaleikur"),INDEX(Tvíl.kk!$A$3:$F$1052,MATCH(Skráningarblað!F167,Tvíl.kk!$D$3:$D$1052,0),6),IF(AND(G167="Male",B167="Tvenndarleikur"),INDEX(Tvennd.kk!$A$3:$F$1020,MATCH(Skráningarblað!F167,Tvennd.kk!$D$3:$D$1020,0),6),IF(AND(G167="Female",B167="Einliðaleikur"),INDEX(Einl.kvk!$A$3:$F$1001,MATCH(Skráningarblað!F167,Einl.kvk!$D$3:$D$1001,0),6),IF(AND(G167="Female",B167="Tvíliðaleikur"),INDEX(Tvíl.kvk!$A$3:$F$1002,MATCH(Skráningarblað!F167,Tvíl.kvk!$D$3:$D$1002,0),6),IF(AND(G167="Female",B167="Tvenndarleikur"),INDEX(Tvennd.kvk!$A$3:$F$1006,MATCH(Skráningarblað!F167,Tvennd.kvk!$D$3:$D$1006,0),6),"")))))),0)</f>
        <v/>
      </c>
      <c r="O167" s="13" t="str">
        <f>IFERROR(IF(F167="","",IF(AND(NOT(B167="Einliðaleikur"),D167=""),"Partner Wanted",INDEX(Leikmannaskrá!$A$2:$D$1156,MATCH(D167,Leikmannaskrá!$A$2:$A$1160,0),2))),"")</f>
        <v/>
      </c>
      <c r="P167" s="13" t="str">
        <f>IFERROR(INDEX(Leikmannaskrá!$A$2:$D$1156,MATCH(D167,Leikmannaskrá!$A$2:$A$1160,0),4),"")</f>
        <v/>
      </c>
      <c r="Q167" s="13" t="str">
        <f>IFERROR(IF(AND(P167="Male",B167="Einliðaleikur"),INDEX(Einl.kk!$A$3:$F$1037,MATCH(Skráningarblað!O167,Einl.kk!$D$3:$D$1037,0),2),IF(AND(P167="Male",B167="Tvíliðaleikur"),INDEX(Tvíl.kk!$A$3:$F$1052,MATCH(Skráningarblað!O167,Tvíl.kk!$D$3:$D$1052,0),2),IF(AND(P167="Male",B167="Tvenndarleikur"),INDEX(Tvennd.kk!$A$3:$F$1020,MATCH(Skráningarblað!O167,Tvennd.kk!$D$3:$D$1020,0),2),IF(AND(P167="Female",B167="Einliðaleikur"),INDEX(Einl.kvk!$A$3:$F$1001,MATCH(Skráningarblað!O167,Einl.kvk!$D$3:$D$1001,0),2),IF(AND(P167="Female",B167="Tvíliðaleikur"),INDEX(Tvíl.kvk!$A$3:$F$1002,MATCH(Skráningarblað!O167,Tvíl.kvk!$D$3:$D$1002,0),2),IF(AND(P167="Female",B167="Tvenndarleikur"),INDEX(Tvennd.kvk!$A$3:$F$1006,MATCH(Skráningarblað!O167,Tvennd.kvk!$D$3:$D$1006,0),2),"")))))),"2. Deild")</f>
        <v/>
      </c>
      <c r="R167" s="13" t="str">
        <f t="shared" si="16"/>
        <v/>
      </c>
      <c r="S167" s="13" t="str">
        <f>IFERROR(IF(AND(P167="Male",B167="Einliðaleikur"),INDEX(Einl.kk!$A$3:$F$1037,MATCH(Skráningarblað!O167,Einl.kk!$D$3:$D$1037,0),6),IF(AND(P167="Male",B167="Tvíliðaleikur"),INDEX(Tvíl.kk!$A$3:$F$1052,MATCH(Skráningarblað!O167,Tvíl.kk!$D$3:$D$1052,0),6),IF(AND(P167="Male",B167="Tvenndarleikur"),INDEX(Tvennd.kk!$A$3:$F$1020,MATCH(Skráningarblað!O167,Tvennd.kk!$D$3:$D$1020,0),6),IF(AND(P167="Female",B167="Einliðaleikur"),INDEX(Einl.kvk!$A$3:$F$1001,MATCH(Skráningarblað!O167,Einl.kvk!$D$3:$D$1001,0),6),IF(AND(P167="Female",B167="Tvíliðaleikur"),INDEX(Tvíl.kvk!$A$3:$F$1002,MATCH(Skráningarblað!O167,Tvíl.kvk!$D$3:$D$1002,0),6),IF(AND(P167="Female",B167="Tvenndarleikur"),INDEX(Tvennd.kvk!$A$3:$F$1006,MATCH(Skráningarblað!O167,Tvennd.kvk!$D$3:$D$1006,0),6),"")))))),0)</f>
        <v/>
      </c>
      <c r="T167" s="13" t="str">
        <f>IFERROR(INDEX(Leikmannaskrá!$A$2:$E$597,MATCH(A167,Leikmannaskrá!$A$2:$A$597,0),5),"")</f>
        <v/>
      </c>
      <c r="U167" s="29" t="str">
        <f t="shared" si="17"/>
        <v/>
      </c>
    </row>
    <row r="168" spans="1:21" x14ac:dyDescent="0.35">
      <c r="A168" s="28"/>
      <c r="B168" s="28"/>
      <c r="C168" s="28"/>
      <c r="D168" s="28"/>
      <c r="E168" s="28"/>
      <c r="F168" s="13" t="str">
        <f>IFERROR(INDEX(Leikmannaskrá!$A$2:$D$1156,MATCH(A168,Leikmannaskrá!$A$2:$A$1160,0),2),"")</f>
        <v/>
      </c>
      <c r="G168" s="13" t="str">
        <f>IFERROR(INDEX(Leikmannaskrá!$A$2:$D$1156,MATCH(A168,Leikmannaskrá!$A$2:$A$1160,0),4),"")</f>
        <v/>
      </c>
      <c r="H168" s="13" t="str">
        <f>IFERROR(INDEX(Leikmannaskrá!$A$2:$D$1156,MATCH(A168,Leikmannaskrá!$A$2:$A$1160,0),3),"")</f>
        <v/>
      </c>
      <c r="I168" s="13" t="str">
        <f>IFERROR(IF(AND(G168="Male",B168="Einliðaleikur"),INDEX(Einl.kk!$A$3:$F$1037,MATCH(Skráningarblað!F168,Einl.kk!$D$3:$D$1037,0),2),IF(AND(G168="Male",B168="Tvíliðaleikur"),INDEX(Tvíl.kk!$A$3:$F$1052,MATCH(Skráningarblað!F168,Tvíl.kk!$D$3:$D$1052,0),2),IF(AND(G168="Male",B168="Tvenndarleikur"),INDEX(Tvennd.kk!$A$3:$F$1020,MATCH(Skráningarblað!F168,Tvennd.kk!$D$3:$D$1020,0),2),IF(AND(G168="Female",B168="Einliðaleikur"),INDEX(Einl.kvk!$A$3:$F$1001,MATCH(Skráningarblað!F168,Einl.kvk!$D$3:$D$1001,0),2),IF(AND(G168="Female",B168="Tvíliðaleikur"),INDEX(Tvíl.kvk!$A$3:$F$1002,MATCH(Skráningarblað!F168,Tvíl.kvk!$D$3:$D$1002,0),2),IF(AND(G168="Female",B168="Tvenndarleikur"),INDEX(Tvennd.kvk!$A$3:$F$1006,MATCH(Skráningarblað!F168,Tvennd.kvk!$D$3:$D$1006,0),2),"")))))),"2. Deild")</f>
        <v/>
      </c>
      <c r="J168" s="13" t="str">
        <f t="shared" si="12"/>
        <v/>
      </c>
      <c r="K168" s="13" t="str">
        <f t="shared" si="13"/>
        <v/>
      </c>
      <c r="L168" s="13">
        <f t="shared" si="14"/>
        <v>0</v>
      </c>
      <c r="M168" s="13" t="str">
        <f t="shared" si="15"/>
        <v xml:space="preserve"> -  </v>
      </c>
      <c r="N168" s="13" t="str">
        <f>IFERROR(IF(AND(G168="Male",B168="Einliðaleikur"),INDEX(Einl.kk!$A$3:$F$1037,MATCH(Skráningarblað!F168,Einl.kk!$D$3:$D$1037,0),6),IF(AND(G168="Male",B168="Tvíliðaleikur"),INDEX(Tvíl.kk!$A$3:$F$1052,MATCH(Skráningarblað!F168,Tvíl.kk!$D$3:$D$1052,0),6),IF(AND(G168="Male",B168="Tvenndarleikur"),INDEX(Tvennd.kk!$A$3:$F$1020,MATCH(Skráningarblað!F168,Tvennd.kk!$D$3:$D$1020,0),6),IF(AND(G168="Female",B168="Einliðaleikur"),INDEX(Einl.kvk!$A$3:$F$1001,MATCH(Skráningarblað!F168,Einl.kvk!$D$3:$D$1001,0),6),IF(AND(G168="Female",B168="Tvíliðaleikur"),INDEX(Tvíl.kvk!$A$3:$F$1002,MATCH(Skráningarblað!F168,Tvíl.kvk!$D$3:$D$1002,0),6),IF(AND(G168="Female",B168="Tvenndarleikur"),INDEX(Tvennd.kvk!$A$3:$F$1006,MATCH(Skráningarblað!F168,Tvennd.kvk!$D$3:$D$1006,0),6),"")))))),0)</f>
        <v/>
      </c>
      <c r="O168" s="13" t="str">
        <f>IFERROR(IF(F168="","",IF(AND(NOT(B168="Einliðaleikur"),D168=""),"Partner Wanted",INDEX(Leikmannaskrá!$A$2:$D$1156,MATCH(D168,Leikmannaskrá!$A$2:$A$1160,0),2))),"")</f>
        <v/>
      </c>
      <c r="P168" s="13" t="str">
        <f>IFERROR(INDEX(Leikmannaskrá!$A$2:$D$1156,MATCH(D168,Leikmannaskrá!$A$2:$A$1160,0),4),"")</f>
        <v/>
      </c>
      <c r="Q168" s="13" t="str">
        <f>IFERROR(IF(AND(P168="Male",B168="Einliðaleikur"),INDEX(Einl.kk!$A$3:$F$1037,MATCH(Skráningarblað!O168,Einl.kk!$D$3:$D$1037,0),2),IF(AND(P168="Male",B168="Tvíliðaleikur"),INDEX(Tvíl.kk!$A$3:$F$1052,MATCH(Skráningarblað!O168,Tvíl.kk!$D$3:$D$1052,0),2),IF(AND(P168="Male",B168="Tvenndarleikur"),INDEX(Tvennd.kk!$A$3:$F$1020,MATCH(Skráningarblað!O168,Tvennd.kk!$D$3:$D$1020,0),2),IF(AND(P168="Female",B168="Einliðaleikur"),INDEX(Einl.kvk!$A$3:$F$1001,MATCH(Skráningarblað!O168,Einl.kvk!$D$3:$D$1001,0),2),IF(AND(P168="Female",B168="Tvíliðaleikur"),INDEX(Tvíl.kvk!$A$3:$F$1002,MATCH(Skráningarblað!O168,Tvíl.kvk!$D$3:$D$1002,0),2),IF(AND(P168="Female",B168="Tvenndarleikur"),INDEX(Tvennd.kvk!$A$3:$F$1006,MATCH(Skráningarblað!O168,Tvennd.kvk!$D$3:$D$1006,0),2),"")))))),"2. Deild")</f>
        <v/>
      </c>
      <c r="R168" s="13" t="str">
        <f t="shared" si="16"/>
        <v/>
      </c>
      <c r="S168" s="13" t="str">
        <f>IFERROR(IF(AND(P168="Male",B168="Einliðaleikur"),INDEX(Einl.kk!$A$3:$F$1037,MATCH(Skráningarblað!O168,Einl.kk!$D$3:$D$1037,0),6),IF(AND(P168="Male",B168="Tvíliðaleikur"),INDEX(Tvíl.kk!$A$3:$F$1052,MATCH(Skráningarblað!O168,Tvíl.kk!$D$3:$D$1052,0),6),IF(AND(P168="Male",B168="Tvenndarleikur"),INDEX(Tvennd.kk!$A$3:$F$1020,MATCH(Skráningarblað!O168,Tvennd.kk!$D$3:$D$1020,0),6),IF(AND(P168="Female",B168="Einliðaleikur"),INDEX(Einl.kvk!$A$3:$F$1001,MATCH(Skráningarblað!O168,Einl.kvk!$D$3:$D$1001,0),6),IF(AND(P168="Female",B168="Tvíliðaleikur"),INDEX(Tvíl.kvk!$A$3:$F$1002,MATCH(Skráningarblað!O168,Tvíl.kvk!$D$3:$D$1002,0),6),IF(AND(P168="Female",B168="Tvenndarleikur"),INDEX(Tvennd.kvk!$A$3:$F$1006,MATCH(Skráningarblað!O168,Tvennd.kvk!$D$3:$D$1006,0),6),"")))))),0)</f>
        <v/>
      </c>
      <c r="T168" s="13" t="str">
        <f>IFERROR(INDEX(Leikmannaskrá!$A$2:$E$597,MATCH(A168,Leikmannaskrá!$A$2:$A$597,0),5),"")</f>
        <v/>
      </c>
      <c r="U168" s="29" t="str">
        <f t="shared" si="17"/>
        <v/>
      </c>
    </row>
    <row r="169" spans="1:21" x14ac:dyDescent="0.35">
      <c r="A169" s="28"/>
      <c r="B169" s="28"/>
      <c r="C169" s="28"/>
      <c r="D169" s="28"/>
      <c r="E169" s="28"/>
      <c r="F169" s="13" t="str">
        <f>IFERROR(INDEX(Leikmannaskrá!$A$2:$D$1156,MATCH(A169,Leikmannaskrá!$A$2:$A$1160,0),2),"")</f>
        <v/>
      </c>
      <c r="G169" s="13" t="str">
        <f>IFERROR(INDEX(Leikmannaskrá!$A$2:$D$1156,MATCH(A169,Leikmannaskrá!$A$2:$A$1160,0),4),"")</f>
        <v/>
      </c>
      <c r="H169" s="13" t="str">
        <f>IFERROR(INDEX(Leikmannaskrá!$A$2:$D$1156,MATCH(A169,Leikmannaskrá!$A$2:$A$1160,0),3),"")</f>
        <v/>
      </c>
      <c r="I169" s="13" t="str">
        <f>IFERROR(IF(AND(G169="Male",B169="Einliðaleikur"),INDEX(Einl.kk!$A$3:$F$1037,MATCH(Skráningarblað!F169,Einl.kk!$D$3:$D$1037,0),2),IF(AND(G169="Male",B169="Tvíliðaleikur"),INDEX(Tvíl.kk!$A$3:$F$1052,MATCH(Skráningarblað!F169,Tvíl.kk!$D$3:$D$1052,0),2),IF(AND(G169="Male",B169="Tvenndarleikur"),INDEX(Tvennd.kk!$A$3:$F$1020,MATCH(Skráningarblað!F169,Tvennd.kk!$D$3:$D$1020,0),2),IF(AND(G169="Female",B169="Einliðaleikur"),INDEX(Einl.kvk!$A$3:$F$1001,MATCH(Skráningarblað!F169,Einl.kvk!$D$3:$D$1001,0),2),IF(AND(G169="Female",B169="Tvíliðaleikur"),INDEX(Tvíl.kvk!$A$3:$F$1002,MATCH(Skráningarblað!F169,Tvíl.kvk!$D$3:$D$1002,0),2),IF(AND(G169="Female",B169="Tvenndarleikur"),INDEX(Tvennd.kvk!$A$3:$F$1006,MATCH(Skráningarblað!F169,Tvennd.kvk!$D$3:$D$1006,0),2),"")))))),"2. Deild")</f>
        <v/>
      </c>
      <c r="J169" s="13" t="str">
        <f t="shared" si="12"/>
        <v/>
      </c>
      <c r="K169" s="13" t="str">
        <f t="shared" si="13"/>
        <v/>
      </c>
      <c r="L169" s="13">
        <f t="shared" si="14"/>
        <v>0</v>
      </c>
      <c r="M169" s="13" t="str">
        <f t="shared" si="15"/>
        <v xml:space="preserve"> -  </v>
      </c>
      <c r="N169" s="13" t="str">
        <f>IFERROR(IF(AND(G169="Male",B169="Einliðaleikur"),INDEX(Einl.kk!$A$3:$F$1037,MATCH(Skráningarblað!F169,Einl.kk!$D$3:$D$1037,0),6),IF(AND(G169="Male",B169="Tvíliðaleikur"),INDEX(Tvíl.kk!$A$3:$F$1052,MATCH(Skráningarblað!F169,Tvíl.kk!$D$3:$D$1052,0),6),IF(AND(G169="Male",B169="Tvenndarleikur"),INDEX(Tvennd.kk!$A$3:$F$1020,MATCH(Skráningarblað!F169,Tvennd.kk!$D$3:$D$1020,0),6),IF(AND(G169="Female",B169="Einliðaleikur"),INDEX(Einl.kvk!$A$3:$F$1001,MATCH(Skráningarblað!F169,Einl.kvk!$D$3:$D$1001,0),6),IF(AND(G169="Female",B169="Tvíliðaleikur"),INDEX(Tvíl.kvk!$A$3:$F$1002,MATCH(Skráningarblað!F169,Tvíl.kvk!$D$3:$D$1002,0),6),IF(AND(G169="Female",B169="Tvenndarleikur"),INDEX(Tvennd.kvk!$A$3:$F$1006,MATCH(Skráningarblað!F169,Tvennd.kvk!$D$3:$D$1006,0),6),"")))))),0)</f>
        <v/>
      </c>
      <c r="O169" s="13" t="str">
        <f>IFERROR(IF(F169="","",IF(AND(NOT(B169="Einliðaleikur"),D169=""),"Partner Wanted",INDEX(Leikmannaskrá!$A$2:$D$1156,MATCH(D169,Leikmannaskrá!$A$2:$A$1160,0),2))),"")</f>
        <v/>
      </c>
      <c r="P169" s="13" t="str">
        <f>IFERROR(INDEX(Leikmannaskrá!$A$2:$D$1156,MATCH(D169,Leikmannaskrá!$A$2:$A$1160,0),4),"")</f>
        <v/>
      </c>
      <c r="Q169" s="13" t="str">
        <f>IFERROR(IF(AND(P169="Male",B169="Einliðaleikur"),INDEX(Einl.kk!$A$3:$F$1037,MATCH(Skráningarblað!O169,Einl.kk!$D$3:$D$1037,0),2),IF(AND(P169="Male",B169="Tvíliðaleikur"),INDEX(Tvíl.kk!$A$3:$F$1052,MATCH(Skráningarblað!O169,Tvíl.kk!$D$3:$D$1052,0),2),IF(AND(P169="Male",B169="Tvenndarleikur"),INDEX(Tvennd.kk!$A$3:$F$1020,MATCH(Skráningarblað!O169,Tvennd.kk!$D$3:$D$1020,0),2),IF(AND(P169="Female",B169="Einliðaleikur"),INDEX(Einl.kvk!$A$3:$F$1001,MATCH(Skráningarblað!O169,Einl.kvk!$D$3:$D$1001,0),2),IF(AND(P169="Female",B169="Tvíliðaleikur"),INDEX(Tvíl.kvk!$A$3:$F$1002,MATCH(Skráningarblað!O169,Tvíl.kvk!$D$3:$D$1002,0),2),IF(AND(P169="Female",B169="Tvenndarleikur"),INDEX(Tvennd.kvk!$A$3:$F$1006,MATCH(Skráningarblað!O169,Tvennd.kvk!$D$3:$D$1006,0),2),"")))))),"2. Deild")</f>
        <v/>
      </c>
      <c r="R169" s="13" t="str">
        <f t="shared" si="16"/>
        <v/>
      </c>
      <c r="S169" s="13" t="str">
        <f>IFERROR(IF(AND(P169="Male",B169="Einliðaleikur"),INDEX(Einl.kk!$A$3:$F$1037,MATCH(Skráningarblað!O169,Einl.kk!$D$3:$D$1037,0),6),IF(AND(P169="Male",B169="Tvíliðaleikur"),INDEX(Tvíl.kk!$A$3:$F$1052,MATCH(Skráningarblað!O169,Tvíl.kk!$D$3:$D$1052,0),6),IF(AND(P169="Male",B169="Tvenndarleikur"),INDEX(Tvennd.kk!$A$3:$F$1020,MATCH(Skráningarblað!O169,Tvennd.kk!$D$3:$D$1020,0),6),IF(AND(P169="Female",B169="Einliðaleikur"),INDEX(Einl.kvk!$A$3:$F$1001,MATCH(Skráningarblað!O169,Einl.kvk!$D$3:$D$1001,0),6),IF(AND(P169="Female",B169="Tvíliðaleikur"),INDEX(Tvíl.kvk!$A$3:$F$1002,MATCH(Skráningarblað!O169,Tvíl.kvk!$D$3:$D$1002,0),6),IF(AND(P169="Female",B169="Tvenndarleikur"),INDEX(Tvennd.kvk!$A$3:$F$1006,MATCH(Skráningarblað!O169,Tvennd.kvk!$D$3:$D$1006,0),6),"")))))),0)</f>
        <v/>
      </c>
      <c r="T169" s="13" t="str">
        <f>IFERROR(INDEX(Leikmannaskrá!$A$2:$E$597,MATCH(A169,Leikmannaskrá!$A$2:$A$597,0),5),"")</f>
        <v/>
      </c>
      <c r="U169" s="29" t="str">
        <f t="shared" si="17"/>
        <v/>
      </c>
    </row>
    <row r="170" spans="1:21" x14ac:dyDescent="0.35">
      <c r="A170" s="28"/>
      <c r="B170" s="28"/>
      <c r="C170" s="28"/>
      <c r="D170" s="28"/>
      <c r="E170" s="28"/>
      <c r="F170" s="13" t="str">
        <f>IFERROR(INDEX(Leikmannaskrá!$A$2:$D$1156,MATCH(A170,Leikmannaskrá!$A$2:$A$1160,0),2),"")</f>
        <v/>
      </c>
      <c r="G170" s="13" t="str">
        <f>IFERROR(INDEX(Leikmannaskrá!$A$2:$D$1156,MATCH(A170,Leikmannaskrá!$A$2:$A$1160,0),4),"")</f>
        <v/>
      </c>
      <c r="H170" s="13" t="str">
        <f>IFERROR(INDEX(Leikmannaskrá!$A$2:$D$1156,MATCH(A170,Leikmannaskrá!$A$2:$A$1160,0),3),"")</f>
        <v/>
      </c>
      <c r="I170" s="13" t="str">
        <f>IFERROR(IF(AND(G170="Male",B170="Einliðaleikur"),INDEX(Einl.kk!$A$3:$F$1037,MATCH(Skráningarblað!F170,Einl.kk!$D$3:$D$1037,0),2),IF(AND(G170="Male",B170="Tvíliðaleikur"),INDEX(Tvíl.kk!$A$3:$F$1052,MATCH(Skráningarblað!F170,Tvíl.kk!$D$3:$D$1052,0),2),IF(AND(G170="Male",B170="Tvenndarleikur"),INDEX(Tvennd.kk!$A$3:$F$1020,MATCH(Skráningarblað!F170,Tvennd.kk!$D$3:$D$1020,0),2),IF(AND(G170="Female",B170="Einliðaleikur"),INDEX(Einl.kvk!$A$3:$F$1001,MATCH(Skráningarblað!F170,Einl.kvk!$D$3:$D$1001,0),2),IF(AND(G170="Female",B170="Tvíliðaleikur"),INDEX(Tvíl.kvk!$A$3:$F$1002,MATCH(Skráningarblað!F170,Tvíl.kvk!$D$3:$D$1002,0),2),IF(AND(G170="Female",B170="Tvenndarleikur"),INDEX(Tvennd.kvk!$A$3:$F$1006,MATCH(Skráningarblað!F170,Tvennd.kvk!$D$3:$D$1006,0),2),"")))))),"2. Deild")</f>
        <v/>
      </c>
      <c r="J170" s="13" t="str">
        <f t="shared" si="12"/>
        <v/>
      </c>
      <c r="K170" s="13" t="str">
        <f t="shared" si="13"/>
        <v/>
      </c>
      <c r="L170" s="13">
        <f t="shared" si="14"/>
        <v>0</v>
      </c>
      <c r="M170" s="13" t="str">
        <f t="shared" si="15"/>
        <v xml:space="preserve"> -  </v>
      </c>
      <c r="N170" s="13" t="str">
        <f>IFERROR(IF(AND(G170="Male",B170="Einliðaleikur"),INDEX(Einl.kk!$A$3:$F$1037,MATCH(Skráningarblað!F170,Einl.kk!$D$3:$D$1037,0),6),IF(AND(G170="Male",B170="Tvíliðaleikur"),INDEX(Tvíl.kk!$A$3:$F$1052,MATCH(Skráningarblað!F170,Tvíl.kk!$D$3:$D$1052,0),6),IF(AND(G170="Male",B170="Tvenndarleikur"),INDEX(Tvennd.kk!$A$3:$F$1020,MATCH(Skráningarblað!F170,Tvennd.kk!$D$3:$D$1020,0),6),IF(AND(G170="Female",B170="Einliðaleikur"),INDEX(Einl.kvk!$A$3:$F$1001,MATCH(Skráningarblað!F170,Einl.kvk!$D$3:$D$1001,0),6),IF(AND(G170="Female",B170="Tvíliðaleikur"),INDEX(Tvíl.kvk!$A$3:$F$1002,MATCH(Skráningarblað!F170,Tvíl.kvk!$D$3:$D$1002,0),6),IF(AND(G170="Female",B170="Tvenndarleikur"),INDEX(Tvennd.kvk!$A$3:$F$1006,MATCH(Skráningarblað!F170,Tvennd.kvk!$D$3:$D$1006,0),6),"")))))),0)</f>
        <v/>
      </c>
      <c r="O170" s="13" t="str">
        <f>IFERROR(IF(F170="","",IF(AND(NOT(B170="Einliðaleikur"),D170=""),"Partner Wanted",INDEX(Leikmannaskrá!$A$2:$D$1156,MATCH(D170,Leikmannaskrá!$A$2:$A$1160,0),2))),"")</f>
        <v/>
      </c>
      <c r="P170" s="13" t="str">
        <f>IFERROR(INDEX(Leikmannaskrá!$A$2:$D$1156,MATCH(D170,Leikmannaskrá!$A$2:$A$1160,0),4),"")</f>
        <v/>
      </c>
      <c r="Q170" s="13" t="str">
        <f>IFERROR(IF(AND(P170="Male",B170="Einliðaleikur"),INDEX(Einl.kk!$A$3:$F$1037,MATCH(Skráningarblað!O170,Einl.kk!$D$3:$D$1037,0),2),IF(AND(P170="Male",B170="Tvíliðaleikur"),INDEX(Tvíl.kk!$A$3:$F$1052,MATCH(Skráningarblað!O170,Tvíl.kk!$D$3:$D$1052,0),2),IF(AND(P170="Male",B170="Tvenndarleikur"),INDEX(Tvennd.kk!$A$3:$F$1020,MATCH(Skráningarblað!O170,Tvennd.kk!$D$3:$D$1020,0),2),IF(AND(P170="Female",B170="Einliðaleikur"),INDEX(Einl.kvk!$A$3:$F$1001,MATCH(Skráningarblað!O170,Einl.kvk!$D$3:$D$1001,0),2),IF(AND(P170="Female",B170="Tvíliðaleikur"),INDEX(Tvíl.kvk!$A$3:$F$1002,MATCH(Skráningarblað!O170,Tvíl.kvk!$D$3:$D$1002,0),2),IF(AND(P170="Female",B170="Tvenndarleikur"),INDEX(Tvennd.kvk!$A$3:$F$1006,MATCH(Skráningarblað!O170,Tvennd.kvk!$D$3:$D$1006,0),2),"")))))),"2. Deild")</f>
        <v/>
      </c>
      <c r="R170" s="13" t="str">
        <f t="shared" si="16"/>
        <v/>
      </c>
      <c r="S170" s="13" t="str">
        <f>IFERROR(IF(AND(P170="Male",B170="Einliðaleikur"),INDEX(Einl.kk!$A$3:$F$1037,MATCH(Skráningarblað!O170,Einl.kk!$D$3:$D$1037,0),6),IF(AND(P170="Male",B170="Tvíliðaleikur"),INDEX(Tvíl.kk!$A$3:$F$1052,MATCH(Skráningarblað!O170,Tvíl.kk!$D$3:$D$1052,0),6),IF(AND(P170="Male",B170="Tvenndarleikur"),INDEX(Tvennd.kk!$A$3:$F$1020,MATCH(Skráningarblað!O170,Tvennd.kk!$D$3:$D$1020,0),6),IF(AND(P170="Female",B170="Einliðaleikur"),INDEX(Einl.kvk!$A$3:$F$1001,MATCH(Skráningarblað!O170,Einl.kvk!$D$3:$D$1001,0),6),IF(AND(P170="Female",B170="Tvíliðaleikur"),INDEX(Tvíl.kvk!$A$3:$F$1002,MATCH(Skráningarblað!O170,Tvíl.kvk!$D$3:$D$1002,0),6),IF(AND(P170="Female",B170="Tvenndarleikur"),INDEX(Tvennd.kvk!$A$3:$F$1006,MATCH(Skráningarblað!O170,Tvennd.kvk!$D$3:$D$1006,0),6),"")))))),0)</f>
        <v/>
      </c>
      <c r="T170" s="13" t="str">
        <f>IFERROR(INDEX(Leikmannaskrá!$A$2:$E$597,MATCH(A170,Leikmannaskrá!$A$2:$A$597,0),5),"")</f>
        <v/>
      </c>
      <c r="U170" s="29" t="str">
        <f t="shared" si="17"/>
        <v/>
      </c>
    </row>
    <row r="171" spans="1:21" x14ac:dyDescent="0.35">
      <c r="A171" s="28"/>
      <c r="B171" s="28"/>
      <c r="C171" s="28"/>
      <c r="D171" s="28"/>
      <c r="E171" s="28"/>
      <c r="F171" s="13" t="str">
        <f>IFERROR(INDEX(Leikmannaskrá!$A$2:$D$1156,MATCH(A171,Leikmannaskrá!$A$2:$A$1160,0),2),"")</f>
        <v/>
      </c>
      <c r="G171" s="13" t="str">
        <f>IFERROR(INDEX(Leikmannaskrá!$A$2:$D$1156,MATCH(A171,Leikmannaskrá!$A$2:$A$1160,0),4),"")</f>
        <v/>
      </c>
      <c r="H171" s="13" t="str">
        <f>IFERROR(INDEX(Leikmannaskrá!$A$2:$D$1156,MATCH(A171,Leikmannaskrá!$A$2:$A$1160,0),3),"")</f>
        <v/>
      </c>
      <c r="I171" s="13" t="str">
        <f>IFERROR(IF(AND(G171="Male",B171="Einliðaleikur"),INDEX(Einl.kk!$A$3:$F$1037,MATCH(Skráningarblað!F171,Einl.kk!$D$3:$D$1037,0),2),IF(AND(G171="Male",B171="Tvíliðaleikur"),INDEX(Tvíl.kk!$A$3:$F$1052,MATCH(Skráningarblað!F171,Tvíl.kk!$D$3:$D$1052,0),2),IF(AND(G171="Male",B171="Tvenndarleikur"),INDEX(Tvennd.kk!$A$3:$F$1020,MATCH(Skráningarblað!F171,Tvennd.kk!$D$3:$D$1020,0),2),IF(AND(G171="Female",B171="Einliðaleikur"),INDEX(Einl.kvk!$A$3:$F$1001,MATCH(Skráningarblað!F171,Einl.kvk!$D$3:$D$1001,0),2),IF(AND(G171="Female",B171="Tvíliðaleikur"),INDEX(Tvíl.kvk!$A$3:$F$1002,MATCH(Skráningarblað!F171,Tvíl.kvk!$D$3:$D$1002,0),2),IF(AND(G171="Female",B171="Tvenndarleikur"),INDEX(Tvennd.kvk!$A$3:$F$1006,MATCH(Skráningarblað!F171,Tvennd.kvk!$D$3:$D$1006,0),2),"")))))),"2. Deild")</f>
        <v/>
      </c>
      <c r="J171" s="13" t="str">
        <f t="shared" si="12"/>
        <v/>
      </c>
      <c r="K171" s="13" t="str">
        <f t="shared" si="13"/>
        <v/>
      </c>
      <c r="L171" s="13">
        <f t="shared" si="14"/>
        <v>0</v>
      </c>
      <c r="M171" s="13" t="str">
        <f t="shared" si="15"/>
        <v xml:space="preserve"> -  </v>
      </c>
      <c r="N171" s="13" t="str">
        <f>IFERROR(IF(AND(G171="Male",B171="Einliðaleikur"),INDEX(Einl.kk!$A$3:$F$1037,MATCH(Skráningarblað!F171,Einl.kk!$D$3:$D$1037,0),6),IF(AND(G171="Male",B171="Tvíliðaleikur"),INDEX(Tvíl.kk!$A$3:$F$1052,MATCH(Skráningarblað!F171,Tvíl.kk!$D$3:$D$1052,0),6),IF(AND(G171="Male",B171="Tvenndarleikur"),INDEX(Tvennd.kk!$A$3:$F$1020,MATCH(Skráningarblað!F171,Tvennd.kk!$D$3:$D$1020,0),6),IF(AND(G171="Female",B171="Einliðaleikur"),INDEX(Einl.kvk!$A$3:$F$1001,MATCH(Skráningarblað!F171,Einl.kvk!$D$3:$D$1001,0),6),IF(AND(G171="Female",B171="Tvíliðaleikur"),INDEX(Tvíl.kvk!$A$3:$F$1002,MATCH(Skráningarblað!F171,Tvíl.kvk!$D$3:$D$1002,0),6),IF(AND(G171="Female",B171="Tvenndarleikur"),INDEX(Tvennd.kvk!$A$3:$F$1006,MATCH(Skráningarblað!F171,Tvennd.kvk!$D$3:$D$1006,0),6),"")))))),0)</f>
        <v/>
      </c>
      <c r="O171" s="13" t="str">
        <f>IFERROR(IF(F171="","",IF(AND(NOT(B171="Einliðaleikur"),D171=""),"Partner Wanted",INDEX(Leikmannaskrá!$A$2:$D$1156,MATCH(D171,Leikmannaskrá!$A$2:$A$1160,0),2))),"")</f>
        <v/>
      </c>
      <c r="P171" s="13" t="str">
        <f>IFERROR(INDEX(Leikmannaskrá!$A$2:$D$1156,MATCH(D171,Leikmannaskrá!$A$2:$A$1160,0),4),"")</f>
        <v/>
      </c>
      <c r="Q171" s="13" t="str">
        <f>IFERROR(IF(AND(P171="Male",B171="Einliðaleikur"),INDEX(Einl.kk!$A$3:$F$1037,MATCH(Skráningarblað!O171,Einl.kk!$D$3:$D$1037,0),2),IF(AND(P171="Male",B171="Tvíliðaleikur"),INDEX(Tvíl.kk!$A$3:$F$1052,MATCH(Skráningarblað!O171,Tvíl.kk!$D$3:$D$1052,0),2),IF(AND(P171="Male",B171="Tvenndarleikur"),INDEX(Tvennd.kk!$A$3:$F$1020,MATCH(Skráningarblað!O171,Tvennd.kk!$D$3:$D$1020,0),2),IF(AND(P171="Female",B171="Einliðaleikur"),INDEX(Einl.kvk!$A$3:$F$1001,MATCH(Skráningarblað!O171,Einl.kvk!$D$3:$D$1001,0),2),IF(AND(P171="Female",B171="Tvíliðaleikur"),INDEX(Tvíl.kvk!$A$3:$F$1002,MATCH(Skráningarblað!O171,Tvíl.kvk!$D$3:$D$1002,0),2),IF(AND(P171="Female",B171="Tvenndarleikur"),INDEX(Tvennd.kvk!$A$3:$F$1006,MATCH(Skráningarblað!O171,Tvennd.kvk!$D$3:$D$1006,0),2),"")))))),"2. Deild")</f>
        <v/>
      </c>
      <c r="R171" s="13" t="str">
        <f t="shared" si="16"/>
        <v/>
      </c>
      <c r="S171" s="13" t="str">
        <f>IFERROR(IF(AND(P171="Male",B171="Einliðaleikur"),INDEX(Einl.kk!$A$3:$F$1037,MATCH(Skráningarblað!O171,Einl.kk!$D$3:$D$1037,0),6),IF(AND(P171="Male",B171="Tvíliðaleikur"),INDEX(Tvíl.kk!$A$3:$F$1052,MATCH(Skráningarblað!O171,Tvíl.kk!$D$3:$D$1052,0),6),IF(AND(P171="Male",B171="Tvenndarleikur"),INDEX(Tvennd.kk!$A$3:$F$1020,MATCH(Skráningarblað!O171,Tvennd.kk!$D$3:$D$1020,0),6),IF(AND(P171="Female",B171="Einliðaleikur"),INDEX(Einl.kvk!$A$3:$F$1001,MATCH(Skráningarblað!O171,Einl.kvk!$D$3:$D$1001,0),6),IF(AND(P171="Female",B171="Tvíliðaleikur"),INDEX(Tvíl.kvk!$A$3:$F$1002,MATCH(Skráningarblað!O171,Tvíl.kvk!$D$3:$D$1002,0),6),IF(AND(P171="Female",B171="Tvenndarleikur"),INDEX(Tvennd.kvk!$A$3:$F$1006,MATCH(Skráningarblað!O171,Tvennd.kvk!$D$3:$D$1006,0),6),"")))))),0)</f>
        <v/>
      </c>
      <c r="T171" s="13" t="str">
        <f>IFERROR(INDEX(Leikmannaskrá!$A$2:$E$597,MATCH(A171,Leikmannaskrá!$A$2:$A$597,0),5),"")</f>
        <v/>
      </c>
      <c r="U171" s="29" t="str">
        <f t="shared" si="17"/>
        <v/>
      </c>
    </row>
    <row r="172" spans="1:21" x14ac:dyDescent="0.35">
      <c r="A172" s="28"/>
      <c r="B172" s="28"/>
      <c r="C172" s="28"/>
      <c r="D172" s="28"/>
      <c r="E172" s="28"/>
      <c r="F172" s="13" t="str">
        <f>IFERROR(INDEX(Leikmannaskrá!$A$2:$D$1156,MATCH(A172,Leikmannaskrá!$A$2:$A$1160,0),2),"")</f>
        <v/>
      </c>
      <c r="G172" s="13" t="str">
        <f>IFERROR(INDEX(Leikmannaskrá!$A$2:$D$1156,MATCH(A172,Leikmannaskrá!$A$2:$A$1160,0),4),"")</f>
        <v/>
      </c>
      <c r="H172" s="13" t="str">
        <f>IFERROR(INDEX(Leikmannaskrá!$A$2:$D$1156,MATCH(A172,Leikmannaskrá!$A$2:$A$1160,0),3),"")</f>
        <v/>
      </c>
      <c r="I172" s="13" t="str">
        <f>IFERROR(IF(AND(G172="Male",B172="Einliðaleikur"),INDEX(Einl.kk!$A$3:$F$1037,MATCH(Skráningarblað!F172,Einl.kk!$D$3:$D$1037,0),2),IF(AND(G172="Male",B172="Tvíliðaleikur"),INDEX(Tvíl.kk!$A$3:$F$1052,MATCH(Skráningarblað!F172,Tvíl.kk!$D$3:$D$1052,0),2),IF(AND(G172="Male",B172="Tvenndarleikur"),INDEX(Tvennd.kk!$A$3:$F$1020,MATCH(Skráningarblað!F172,Tvennd.kk!$D$3:$D$1020,0),2),IF(AND(G172="Female",B172="Einliðaleikur"),INDEX(Einl.kvk!$A$3:$F$1001,MATCH(Skráningarblað!F172,Einl.kvk!$D$3:$D$1001,0),2),IF(AND(G172="Female",B172="Tvíliðaleikur"),INDEX(Tvíl.kvk!$A$3:$F$1002,MATCH(Skráningarblað!F172,Tvíl.kvk!$D$3:$D$1002,0),2),IF(AND(G172="Female",B172="Tvenndarleikur"),INDEX(Tvennd.kvk!$A$3:$F$1006,MATCH(Skráningarblað!F172,Tvennd.kvk!$D$3:$D$1006,0),2),"")))))),"2. Deild")</f>
        <v/>
      </c>
      <c r="J172" s="13" t="str">
        <f t="shared" si="12"/>
        <v/>
      </c>
      <c r="K172" s="13" t="str">
        <f t="shared" si="13"/>
        <v/>
      </c>
      <c r="L172" s="13">
        <f t="shared" si="14"/>
        <v>0</v>
      </c>
      <c r="M172" s="13" t="str">
        <f t="shared" si="15"/>
        <v xml:space="preserve"> -  </v>
      </c>
      <c r="N172" s="13" t="str">
        <f>IFERROR(IF(AND(G172="Male",B172="Einliðaleikur"),INDEX(Einl.kk!$A$3:$F$1037,MATCH(Skráningarblað!F172,Einl.kk!$D$3:$D$1037,0),6),IF(AND(G172="Male",B172="Tvíliðaleikur"),INDEX(Tvíl.kk!$A$3:$F$1052,MATCH(Skráningarblað!F172,Tvíl.kk!$D$3:$D$1052,0),6),IF(AND(G172="Male",B172="Tvenndarleikur"),INDEX(Tvennd.kk!$A$3:$F$1020,MATCH(Skráningarblað!F172,Tvennd.kk!$D$3:$D$1020,0),6),IF(AND(G172="Female",B172="Einliðaleikur"),INDEX(Einl.kvk!$A$3:$F$1001,MATCH(Skráningarblað!F172,Einl.kvk!$D$3:$D$1001,0),6),IF(AND(G172="Female",B172="Tvíliðaleikur"),INDEX(Tvíl.kvk!$A$3:$F$1002,MATCH(Skráningarblað!F172,Tvíl.kvk!$D$3:$D$1002,0),6),IF(AND(G172="Female",B172="Tvenndarleikur"),INDEX(Tvennd.kvk!$A$3:$F$1006,MATCH(Skráningarblað!F172,Tvennd.kvk!$D$3:$D$1006,0),6),"")))))),0)</f>
        <v/>
      </c>
      <c r="O172" s="13" t="str">
        <f>IFERROR(IF(F172="","",IF(AND(NOT(B172="Einliðaleikur"),D172=""),"Partner Wanted",INDEX(Leikmannaskrá!$A$2:$D$1156,MATCH(D172,Leikmannaskrá!$A$2:$A$1160,0),2))),"")</f>
        <v/>
      </c>
      <c r="P172" s="13" t="str">
        <f>IFERROR(INDEX(Leikmannaskrá!$A$2:$D$1156,MATCH(D172,Leikmannaskrá!$A$2:$A$1160,0),4),"")</f>
        <v/>
      </c>
      <c r="Q172" s="13" t="str">
        <f>IFERROR(IF(AND(P172="Male",B172="Einliðaleikur"),INDEX(Einl.kk!$A$3:$F$1037,MATCH(Skráningarblað!O172,Einl.kk!$D$3:$D$1037,0),2),IF(AND(P172="Male",B172="Tvíliðaleikur"),INDEX(Tvíl.kk!$A$3:$F$1052,MATCH(Skráningarblað!O172,Tvíl.kk!$D$3:$D$1052,0),2),IF(AND(P172="Male",B172="Tvenndarleikur"),INDEX(Tvennd.kk!$A$3:$F$1020,MATCH(Skráningarblað!O172,Tvennd.kk!$D$3:$D$1020,0),2),IF(AND(P172="Female",B172="Einliðaleikur"),INDEX(Einl.kvk!$A$3:$F$1001,MATCH(Skráningarblað!O172,Einl.kvk!$D$3:$D$1001,0),2),IF(AND(P172="Female",B172="Tvíliðaleikur"),INDEX(Tvíl.kvk!$A$3:$F$1002,MATCH(Skráningarblað!O172,Tvíl.kvk!$D$3:$D$1002,0),2),IF(AND(P172="Female",B172="Tvenndarleikur"),INDEX(Tvennd.kvk!$A$3:$F$1006,MATCH(Skráningarblað!O172,Tvennd.kvk!$D$3:$D$1006,0),2),"")))))),"2. Deild")</f>
        <v/>
      </c>
      <c r="R172" s="13" t="str">
        <f t="shared" si="16"/>
        <v/>
      </c>
      <c r="S172" s="13" t="str">
        <f>IFERROR(IF(AND(P172="Male",B172="Einliðaleikur"),INDEX(Einl.kk!$A$3:$F$1037,MATCH(Skráningarblað!O172,Einl.kk!$D$3:$D$1037,0),6),IF(AND(P172="Male",B172="Tvíliðaleikur"),INDEX(Tvíl.kk!$A$3:$F$1052,MATCH(Skráningarblað!O172,Tvíl.kk!$D$3:$D$1052,0),6),IF(AND(P172="Male",B172="Tvenndarleikur"),INDEX(Tvennd.kk!$A$3:$F$1020,MATCH(Skráningarblað!O172,Tvennd.kk!$D$3:$D$1020,0),6),IF(AND(P172="Female",B172="Einliðaleikur"),INDEX(Einl.kvk!$A$3:$F$1001,MATCH(Skráningarblað!O172,Einl.kvk!$D$3:$D$1001,0),6),IF(AND(P172="Female",B172="Tvíliðaleikur"),INDEX(Tvíl.kvk!$A$3:$F$1002,MATCH(Skráningarblað!O172,Tvíl.kvk!$D$3:$D$1002,0),6),IF(AND(P172="Female",B172="Tvenndarleikur"),INDEX(Tvennd.kvk!$A$3:$F$1006,MATCH(Skráningarblað!O172,Tvennd.kvk!$D$3:$D$1006,0),6),"")))))),0)</f>
        <v/>
      </c>
      <c r="T172" s="13" t="str">
        <f>IFERROR(INDEX(Leikmannaskrá!$A$2:$E$597,MATCH(A172,Leikmannaskrá!$A$2:$A$597,0),5),"")</f>
        <v/>
      </c>
      <c r="U172" s="29" t="str">
        <f t="shared" si="17"/>
        <v/>
      </c>
    </row>
    <row r="173" spans="1:21" x14ac:dyDescent="0.35">
      <c r="A173" s="28"/>
      <c r="B173" s="28"/>
      <c r="C173" s="28"/>
      <c r="D173" s="28"/>
      <c r="E173" s="28"/>
      <c r="F173" s="13" t="str">
        <f>IFERROR(INDEX(Leikmannaskrá!$A$2:$D$1156,MATCH(A173,Leikmannaskrá!$A$2:$A$1160,0),2),"")</f>
        <v/>
      </c>
      <c r="G173" s="13" t="str">
        <f>IFERROR(INDEX(Leikmannaskrá!$A$2:$D$1156,MATCH(A173,Leikmannaskrá!$A$2:$A$1160,0),4),"")</f>
        <v/>
      </c>
      <c r="H173" s="13" t="str">
        <f>IFERROR(INDEX(Leikmannaskrá!$A$2:$D$1156,MATCH(A173,Leikmannaskrá!$A$2:$A$1160,0),3),"")</f>
        <v/>
      </c>
      <c r="I173" s="13" t="str">
        <f>IFERROR(IF(AND(G173="Male",B173="Einliðaleikur"),INDEX(Einl.kk!$A$3:$F$1037,MATCH(Skráningarblað!F173,Einl.kk!$D$3:$D$1037,0),2),IF(AND(G173="Male",B173="Tvíliðaleikur"),INDEX(Tvíl.kk!$A$3:$F$1052,MATCH(Skráningarblað!F173,Tvíl.kk!$D$3:$D$1052,0),2),IF(AND(G173="Male",B173="Tvenndarleikur"),INDEX(Tvennd.kk!$A$3:$F$1020,MATCH(Skráningarblað!F173,Tvennd.kk!$D$3:$D$1020,0),2),IF(AND(G173="Female",B173="Einliðaleikur"),INDEX(Einl.kvk!$A$3:$F$1001,MATCH(Skráningarblað!F173,Einl.kvk!$D$3:$D$1001,0),2),IF(AND(G173="Female",B173="Tvíliðaleikur"),INDEX(Tvíl.kvk!$A$3:$F$1002,MATCH(Skráningarblað!F173,Tvíl.kvk!$D$3:$D$1002,0),2),IF(AND(G173="Female",B173="Tvenndarleikur"),INDEX(Tvennd.kvk!$A$3:$F$1006,MATCH(Skráningarblað!F173,Tvennd.kvk!$D$3:$D$1006,0),2),"")))))),"2. Deild")</f>
        <v/>
      </c>
      <c r="J173" s="13" t="str">
        <f t="shared" si="12"/>
        <v/>
      </c>
      <c r="K173" s="13" t="str">
        <f t="shared" si="13"/>
        <v/>
      </c>
      <c r="L173" s="13">
        <f t="shared" si="14"/>
        <v>0</v>
      </c>
      <c r="M173" s="13" t="str">
        <f t="shared" si="15"/>
        <v xml:space="preserve"> -  </v>
      </c>
      <c r="N173" s="13" t="str">
        <f>IFERROR(IF(AND(G173="Male",B173="Einliðaleikur"),INDEX(Einl.kk!$A$3:$F$1037,MATCH(Skráningarblað!F173,Einl.kk!$D$3:$D$1037,0),6),IF(AND(G173="Male",B173="Tvíliðaleikur"),INDEX(Tvíl.kk!$A$3:$F$1052,MATCH(Skráningarblað!F173,Tvíl.kk!$D$3:$D$1052,0),6),IF(AND(G173="Male",B173="Tvenndarleikur"),INDEX(Tvennd.kk!$A$3:$F$1020,MATCH(Skráningarblað!F173,Tvennd.kk!$D$3:$D$1020,0),6),IF(AND(G173="Female",B173="Einliðaleikur"),INDEX(Einl.kvk!$A$3:$F$1001,MATCH(Skráningarblað!F173,Einl.kvk!$D$3:$D$1001,0),6),IF(AND(G173="Female",B173="Tvíliðaleikur"),INDEX(Tvíl.kvk!$A$3:$F$1002,MATCH(Skráningarblað!F173,Tvíl.kvk!$D$3:$D$1002,0),6),IF(AND(G173="Female",B173="Tvenndarleikur"),INDEX(Tvennd.kvk!$A$3:$F$1006,MATCH(Skráningarblað!F173,Tvennd.kvk!$D$3:$D$1006,0),6),"")))))),0)</f>
        <v/>
      </c>
      <c r="O173" s="13" t="str">
        <f>IFERROR(IF(F173="","",IF(AND(NOT(B173="Einliðaleikur"),D173=""),"Partner Wanted",INDEX(Leikmannaskrá!$A$2:$D$1156,MATCH(D173,Leikmannaskrá!$A$2:$A$1160,0),2))),"")</f>
        <v/>
      </c>
      <c r="P173" s="13" t="str">
        <f>IFERROR(INDEX(Leikmannaskrá!$A$2:$D$1156,MATCH(D173,Leikmannaskrá!$A$2:$A$1160,0),4),"")</f>
        <v/>
      </c>
      <c r="Q173" s="13" t="str">
        <f>IFERROR(IF(AND(P173="Male",B173="Einliðaleikur"),INDEX(Einl.kk!$A$3:$F$1037,MATCH(Skráningarblað!O173,Einl.kk!$D$3:$D$1037,0),2),IF(AND(P173="Male",B173="Tvíliðaleikur"),INDEX(Tvíl.kk!$A$3:$F$1052,MATCH(Skráningarblað!O173,Tvíl.kk!$D$3:$D$1052,0),2),IF(AND(P173="Male",B173="Tvenndarleikur"),INDEX(Tvennd.kk!$A$3:$F$1020,MATCH(Skráningarblað!O173,Tvennd.kk!$D$3:$D$1020,0),2),IF(AND(P173="Female",B173="Einliðaleikur"),INDEX(Einl.kvk!$A$3:$F$1001,MATCH(Skráningarblað!O173,Einl.kvk!$D$3:$D$1001,0),2),IF(AND(P173="Female",B173="Tvíliðaleikur"),INDEX(Tvíl.kvk!$A$3:$F$1002,MATCH(Skráningarblað!O173,Tvíl.kvk!$D$3:$D$1002,0),2),IF(AND(P173="Female",B173="Tvenndarleikur"),INDEX(Tvennd.kvk!$A$3:$F$1006,MATCH(Skráningarblað!O173,Tvennd.kvk!$D$3:$D$1006,0),2),"")))))),"2. Deild")</f>
        <v/>
      </c>
      <c r="R173" s="13" t="str">
        <f t="shared" si="16"/>
        <v/>
      </c>
      <c r="S173" s="13" t="str">
        <f>IFERROR(IF(AND(P173="Male",B173="Einliðaleikur"),INDEX(Einl.kk!$A$3:$F$1037,MATCH(Skráningarblað!O173,Einl.kk!$D$3:$D$1037,0),6),IF(AND(P173="Male",B173="Tvíliðaleikur"),INDEX(Tvíl.kk!$A$3:$F$1052,MATCH(Skráningarblað!O173,Tvíl.kk!$D$3:$D$1052,0),6),IF(AND(P173="Male",B173="Tvenndarleikur"),INDEX(Tvennd.kk!$A$3:$F$1020,MATCH(Skráningarblað!O173,Tvennd.kk!$D$3:$D$1020,0),6),IF(AND(P173="Female",B173="Einliðaleikur"),INDEX(Einl.kvk!$A$3:$F$1001,MATCH(Skráningarblað!O173,Einl.kvk!$D$3:$D$1001,0),6),IF(AND(P173="Female",B173="Tvíliðaleikur"),INDEX(Tvíl.kvk!$A$3:$F$1002,MATCH(Skráningarblað!O173,Tvíl.kvk!$D$3:$D$1002,0),6),IF(AND(P173="Female",B173="Tvenndarleikur"),INDEX(Tvennd.kvk!$A$3:$F$1006,MATCH(Skráningarblað!O173,Tvennd.kvk!$D$3:$D$1006,0),6),"")))))),0)</f>
        <v/>
      </c>
      <c r="T173" s="13" t="str">
        <f>IFERROR(INDEX(Leikmannaskrá!$A$2:$E$597,MATCH(A173,Leikmannaskrá!$A$2:$A$597,0),5),"")</f>
        <v/>
      </c>
      <c r="U173" s="29" t="str">
        <f t="shared" si="17"/>
        <v/>
      </c>
    </row>
    <row r="174" spans="1:21" x14ac:dyDescent="0.35">
      <c r="A174" s="28"/>
      <c r="B174" s="28"/>
      <c r="C174" s="28"/>
      <c r="D174" s="28"/>
      <c r="E174" s="28"/>
      <c r="F174" s="13" t="str">
        <f>IFERROR(INDEX(Leikmannaskrá!$A$2:$D$1156,MATCH(A174,Leikmannaskrá!$A$2:$A$1160,0),2),"")</f>
        <v/>
      </c>
      <c r="G174" s="13" t="str">
        <f>IFERROR(INDEX(Leikmannaskrá!$A$2:$D$1156,MATCH(A174,Leikmannaskrá!$A$2:$A$1160,0),4),"")</f>
        <v/>
      </c>
      <c r="H174" s="13" t="str">
        <f>IFERROR(INDEX(Leikmannaskrá!$A$2:$D$1156,MATCH(A174,Leikmannaskrá!$A$2:$A$1160,0),3),"")</f>
        <v/>
      </c>
      <c r="I174" s="13" t="str">
        <f>IFERROR(IF(AND(G174="Male",B174="Einliðaleikur"),INDEX(Einl.kk!$A$3:$F$1037,MATCH(Skráningarblað!F174,Einl.kk!$D$3:$D$1037,0),2),IF(AND(G174="Male",B174="Tvíliðaleikur"),INDEX(Tvíl.kk!$A$3:$F$1052,MATCH(Skráningarblað!F174,Tvíl.kk!$D$3:$D$1052,0),2),IF(AND(G174="Male",B174="Tvenndarleikur"),INDEX(Tvennd.kk!$A$3:$F$1020,MATCH(Skráningarblað!F174,Tvennd.kk!$D$3:$D$1020,0),2),IF(AND(G174="Female",B174="Einliðaleikur"),INDEX(Einl.kvk!$A$3:$F$1001,MATCH(Skráningarblað!F174,Einl.kvk!$D$3:$D$1001,0),2),IF(AND(G174="Female",B174="Tvíliðaleikur"),INDEX(Tvíl.kvk!$A$3:$F$1002,MATCH(Skráningarblað!F174,Tvíl.kvk!$D$3:$D$1002,0),2),IF(AND(G174="Female",B174="Tvenndarleikur"),INDEX(Tvennd.kvk!$A$3:$F$1006,MATCH(Skráningarblað!F174,Tvennd.kvk!$D$3:$D$1006,0),2),"")))))),"2. Deild")</f>
        <v/>
      </c>
      <c r="J174" s="13" t="str">
        <f t="shared" si="12"/>
        <v/>
      </c>
      <c r="K174" s="13" t="str">
        <f t="shared" si="13"/>
        <v/>
      </c>
      <c r="L174" s="13">
        <f t="shared" si="14"/>
        <v>0</v>
      </c>
      <c r="M174" s="13" t="str">
        <f t="shared" si="15"/>
        <v xml:space="preserve"> -  </v>
      </c>
      <c r="N174" s="13" t="str">
        <f>IFERROR(IF(AND(G174="Male",B174="Einliðaleikur"),INDEX(Einl.kk!$A$3:$F$1037,MATCH(Skráningarblað!F174,Einl.kk!$D$3:$D$1037,0),6),IF(AND(G174="Male",B174="Tvíliðaleikur"),INDEX(Tvíl.kk!$A$3:$F$1052,MATCH(Skráningarblað!F174,Tvíl.kk!$D$3:$D$1052,0),6),IF(AND(G174="Male",B174="Tvenndarleikur"),INDEX(Tvennd.kk!$A$3:$F$1020,MATCH(Skráningarblað!F174,Tvennd.kk!$D$3:$D$1020,0),6),IF(AND(G174="Female",B174="Einliðaleikur"),INDEX(Einl.kvk!$A$3:$F$1001,MATCH(Skráningarblað!F174,Einl.kvk!$D$3:$D$1001,0),6),IF(AND(G174="Female",B174="Tvíliðaleikur"),INDEX(Tvíl.kvk!$A$3:$F$1002,MATCH(Skráningarblað!F174,Tvíl.kvk!$D$3:$D$1002,0),6),IF(AND(G174="Female",B174="Tvenndarleikur"),INDEX(Tvennd.kvk!$A$3:$F$1006,MATCH(Skráningarblað!F174,Tvennd.kvk!$D$3:$D$1006,0),6),"")))))),0)</f>
        <v/>
      </c>
      <c r="O174" s="13" t="str">
        <f>IFERROR(IF(F174="","",IF(AND(NOT(B174="Einliðaleikur"),D174=""),"Partner Wanted",INDEX(Leikmannaskrá!$A$2:$D$1156,MATCH(D174,Leikmannaskrá!$A$2:$A$1160,0),2))),"")</f>
        <v/>
      </c>
      <c r="P174" s="13" t="str">
        <f>IFERROR(INDEX(Leikmannaskrá!$A$2:$D$1156,MATCH(D174,Leikmannaskrá!$A$2:$A$1160,0),4),"")</f>
        <v/>
      </c>
      <c r="Q174" s="13" t="str">
        <f>IFERROR(IF(AND(P174="Male",B174="Einliðaleikur"),INDEX(Einl.kk!$A$3:$F$1037,MATCH(Skráningarblað!O174,Einl.kk!$D$3:$D$1037,0),2),IF(AND(P174="Male",B174="Tvíliðaleikur"),INDEX(Tvíl.kk!$A$3:$F$1052,MATCH(Skráningarblað!O174,Tvíl.kk!$D$3:$D$1052,0),2),IF(AND(P174="Male",B174="Tvenndarleikur"),INDEX(Tvennd.kk!$A$3:$F$1020,MATCH(Skráningarblað!O174,Tvennd.kk!$D$3:$D$1020,0),2),IF(AND(P174="Female",B174="Einliðaleikur"),INDEX(Einl.kvk!$A$3:$F$1001,MATCH(Skráningarblað!O174,Einl.kvk!$D$3:$D$1001,0),2),IF(AND(P174="Female",B174="Tvíliðaleikur"),INDEX(Tvíl.kvk!$A$3:$F$1002,MATCH(Skráningarblað!O174,Tvíl.kvk!$D$3:$D$1002,0),2),IF(AND(P174="Female",B174="Tvenndarleikur"),INDEX(Tvennd.kvk!$A$3:$F$1006,MATCH(Skráningarblað!O174,Tvennd.kvk!$D$3:$D$1006,0),2),"")))))),"2. Deild")</f>
        <v/>
      </c>
      <c r="R174" s="13" t="str">
        <f t="shared" si="16"/>
        <v/>
      </c>
      <c r="S174" s="13" t="str">
        <f>IFERROR(IF(AND(P174="Male",B174="Einliðaleikur"),INDEX(Einl.kk!$A$3:$F$1037,MATCH(Skráningarblað!O174,Einl.kk!$D$3:$D$1037,0),6),IF(AND(P174="Male",B174="Tvíliðaleikur"),INDEX(Tvíl.kk!$A$3:$F$1052,MATCH(Skráningarblað!O174,Tvíl.kk!$D$3:$D$1052,0),6),IF(AND(P174="Male",B174="Tvenndarleikur"),INDEX(Tvennd.kk!$A$3:$F$1020,MATCH(Skráningarblað!O174,Tvennd.kk!$D$3:$D$1020,0),6),IF(AND(P174="Female",B174="Einliðaleikur"),INDEX(Einl.kvk!$A$3:$F$1001,MATCH(Skráningarblað!O174,Einl.kvk!$D$3:$D$1001,0),6),IF(AND(P174="Female",B174="Tvíliðaleikur"),INDEX(Tvíl.kvk!$A$3:$F$1002,MATCH(Skráningarblað!O174,Tvíl.kvk!$D$3:$D$1002,0),6),IF(AND(P174="Female",B174="Tvenndarleikur"),INDEX(Tvennd.kvk!$A$3:$F$1006,MATCH(Skráningarblað!O174,Tvennd.kvk!$D$3:$D$1006,0),6),"")))))),0)</f>
        <v/>
      </c>
      <c r="T174" s="13" t="str">
        <f>IFERROR(INDEX(Leikmannaskrá!$A$2:$E$597,MATCH(A174,Leikmannaskrá!$A$2:$A$597,0),5),"")</f>
        <v/>
      </c>
      <c r="U174" s="29" t="str">
        <f t="shared" si="17"/>
        <v/>
      </c>
    </row>
    <row r="175" spans="1:21" x14ac:dyDescent="0.35">
      <c r="A175" s="28"/>
      <c r="B175" s="28"/>
      <c r="C175" s="28"/>
      <c r="D175" s="28"/>
      <c r="E175" s="28"/>
      <c r="F175" s="13" t="str">
        <f>IFERROR(INDEX(Leikmannaskrá!$A$2:$D$1156,MATCH(A175,Leikmannaskrá!$A$2:$A$1160,0),2),"")</f>
        <v/>
      </c>
      <c r="G175" s="13" t="str">
        <f>IFERROR(INDEX(Leikmannaskrá!$A$2:$D$1156,MATCH(A175,Leikmannaskrá!$A$2:$A$1160,0),4),"")</f>
        <v/>
      </c>
      <c r="H175" s="13" t="str">
        <f>IFERROR(INDEX(Leikmannaskrá!$A$2:$D$1156,MATCH(A175,Leikmannaskrá!$A$2:$A$1160,0),3),"")</f>
        <v/>
      </c>
      <c r="I175" s="13" t="str">
        <f>IFERROR(IF(AND(G175="Male",B175="Einliðaleikur"),INDEX(Einl.kk!$A$3:$F$1037,MATCH(Skráningarblað!F175,Einl.kk!$D$3:$D$1037,0),2),IF(AND(G175="Male",B175="Tvíliðaleikur"),INDEX(Tvíl.kk!$A$3:$F$1052,MATCH(Skráningarblað!F175,Tvíl.kk!$D$3:$D$1052,0),2),IF(AND(G175="Male",B175="Tvenndarleikur"),INDEX(Tvennd.kk!$A$3:$F$1020,MATCH(Skráningarblað!F175,Tvennd.kk!$D$3:$D$1020,0),2),IF(AND(G175="Female",B175="Einliðaleikur"),INDEX(Einl.kvk!$A$3:$F$1001,MATCH(Skráningarblað!F175,Einl.kvk!$D$3:$D$1001,0),2),IF(AND(G175="Female",B175="Tvíliðaleikur"),INDEX(Tvíl.kvk!$A$3:$F$1002,MATCH(Skráningarblað!F175,Tvíl.kvk!$D$3:$D$1002,0),2),IF(AND(G175="Female",B175="Tvenndarleikur"),INDEX(Tvennd.kvk!$A$3:$F$1006,MATCH(Skráningarblað!F175,Tvennd.kvk!$D$3:$D$1006,0),2),"")))))),"2. Deild")</f>
        <v/>
      </c>
      <c r="J175" s="13" t="str">
        <f t="shared" si="12"/>
        <v/>
      </c>
      <c r="K175" s="13" t="str">
        <f t="shared" si="13"/>
        <v/>
      </c>
      <c r="L175" s="13">
        <f t="shared" si="14"/>
        <v>0</v>
      </c>
      <c r="M175" s="13" t="str">
        <f t="shared" si="15"/>
        <v xml:space="preserve"> -  </v>
      </c>
      <c r="N175" s="13" t="str">
        <f>IFERROR(IF(AND(G175="Male",B175="Einliðaleikur"),INDEX(Einl.kk!$A$3:$F$1037,MATCH(Skráningarblað!F175,Einl.kk!$D$3:$D$1037,0),6),IF(AND(G175="Male",B175="Tvíliðaleikur"),INDEX(Tvíl.kk!$A$3:$F$1052,MATCH(Skráningarblað!F175,Tvíl.kk!$D$3:$D$1052,0),6),IF(AND(G175="Male",B175="Tvenndarleikur"),INDEX(Tvennd.kk!$A$3:$F$1020,MATCH(Skráningarblað!F175,Tvennd.kk!$D$3:$D$1020,0),6),IF(AND(G175="Female",B175="Einliðaleikur"),INDEX(Einl.kvk!$A$3:$F$1001,MATCH(Skráningarblað!F175,Einl.kvk!$D$3:$D$1001,0),6),IF(AND(G175="Female",B175="Tvíliðaleikur"),INDEX(Tvíl.kvk!$A$3:$F$1002,MATCH(Skráningarblað!F175,Tvíl.kvk!$D$3:$D$1002,0),6),IF(AND(G175="Female",B175="Tvenndarleikur"),INDEX(Tvennd.kvk!$A$3:$F$1006,MATCH(Skráningarblað!F175,Tvennd.kvk!$D$3:$D$1006,0),6),"")))))),0)</f>
        <v/>
      </c>
      <c r="O175" s="13" t="str">
        <f>IFERROR(IF(F175="","",IF(AND(NOT(B175="Einliðaleikur"),D175=""),"Partner Wanted",INDEX(Leikmannaskrá!$A$2:$D$1156,MATCH(D175,Leikmannaskrá!$A$2:$A$1160,0),2))),"")</f>
        <v/>
      </c>
      <c r="P175" s="13" t="str">
        <f>IFERROR(INDEX(Leikmannaskrá!$A$2:$D$1156,MATCH(D175,Leikmannaskrá!$A$2:$A$1160,0),4),"")</f>
        <v/>
      </c>
      <c r="Q175" s="13" t="str">
        <f>IFERROR(IF(AND(P175="Male",B175="Einliðaleikur"),INDEX(Einl.kk!$A$3:$F$1037,MATCH(Skráningarblað!O175,Einl.kk!$D$3:$D$1037,0),2),IF(AND(P175="Male",B175="Tvíliðaleikur"),INDEX(Tvíl.kk!$A$3:$F$1052,MATCH(Skráningarblað!O175,Tvíl.kk!$D$3:$D$1052,0),2),IF(AND(P175="Male",B175="Tvenndarleikur"),INDEX(Tvennd.kk!$A$3:$F$1020,MATCH(Skráningarblað!O175,Tvennd.kk!$D$3:$D$1020,0),2),IF(AND(P175="Female",B175="Einliðaleikur"),INDEX(Einl.kvk!$A$3:$F$1001,MATCH(Skráningarblað!O175,Einl.kvk!$D$3:$D$1001,0),2),IF(AND(P175="Female",B175="Tvíliðaleikur"),INDEX(Tvíl.kvk!$A$3:$F$1002,MATCH(Skráningarblað!O175,Tvíl.kvk!$D$3:$D$1002,0),2),IF(AND(P175="Female",B175="Tvenndarleikur"),INDEX(Tvennd.kvk!$A$3:$F$1006,MATCH(Skráningarblað!O175,Tvennd.kvk!$D$3:$D$1006,0),2),"")))))),"2. Deild")</f>
        <v/>
      </c>
      <c r="R175" s="13" t="str">
        <f t="shared" si="16"/>
        <v/>
      </c>
      <c r="S175" s="13" t="str">
        <f>IFERROR(IF(AND(P175="Male",B175="Einliðaleikur"),INDEX(Einl.kk!$A$3:$F$1037,MATCH(Skráningarblað!O175,Einl.kk!$D$3:$D$1037,0),6),IF(AND(P175="Male",B175="Tvíliðaleikur"),INDEX(Tvíl.kk!$A$3:$F$1052,MATCH(Skráningarblað!O175,Tvíl.kk!$D$3:$D$1052,0),6),IF(AND(P175="Male",B175="Tvenndarleikur"),INDEX(Tvennd.kk!$A$3:$F$1020,MATCH(Skráningarblað!O175,Tvennd.kk!$D$3:$D$1020,0),6),IF(AND(P175="Female",B175="Einliðaleikur"),INDEX(Einl.kvk!$A$3:$F$1001,MATCH(Skráningarblað!O175,Einl.kvk!$D$3:$D$1001,0),6),IF(AND(P175="Female",B175="Tvíliðaleikur"),INDEX(Tvíl.kvk!$A$3:$F$1002,MATCH(Skráningarblað!O175,Tvíl.kvk!$D$3:$D$1002,0),6),IF(AND(P175="Female",B175="Tvenndarleikur"),INDEX(Tvennd.kvk!$A$3:$F$1006,MATCH(Skráningarblað!O175,Tvennd.kvk!$D$3:$D$1006,0),6),"")))))),0)</f>
        <v/>
      </c>
      <c r="T175" s="13" t="str">
        <f>IFERROR(INDEX(Leikmannaskrá!$A$2:$E$597,MATCH(A175,Leikmannaskrá!$A$2:$A$597,0),5),"")</f>
        <v/>
      </c>
      <c r="U175" s="29" t="str">
        <f t="shared" si="17"/>
        <v/>
      </c>
    </row>
    <row r="176" spans="1:21" x14ac:dyDescent="0.35">
      <c r="A176" s="28"/>
      <c r="B176" s="28"/>
      <c r="C176" s="28"/>
      <c r="D176" s="28"/>
      <c r="E176" s="28"/>
      <c r="F176" s="13" t="str">
        <f>IFERROR(INDEX(Leikmannaskrá!$A$2:$D$1156,MATCH(A176,Leikmannaskrá!$A$2:$A$1160,0),2),"")</f>
        <v/>
      </c>
      <c r="G176" s="13" t="str">
        <f>IFERROR(INDEX(Leikmannaskrá!$A$2:$D$1156,MATCH(A176,Leikmannaskrá!$A$2:$A$1160,0),4),"")</f>
        <v/>
      </c>
      <c r="H176" s="13" t="str">
        <f>IFERROR(INDEX(Leikmannaskrá!$A$2:$D$1156,MATCH(A176,Leikmannaskrá!$A$2:$A$1160,0),3),"")</f>
        <v/>
      </c>
      <c r="I176" s="13" t="str">
        <f>IFERROR(IF(AND(G176="Male",B176="Einliðaleikur"),INDEX(Einl.kk!$A$3:$F$1037,MATCH(Skráningarblað!F176,Einl.kk!$D$3:$D$1037,0),2),IF(AND(G176="Male",B176="Tvíliðaleikur"),INDEX(Tvíl.kk!$A$3:$F$1052,MATCH(Skráningarblað!F176,Tvíl.kk!$D$3:$D$1052,0),2),IF(AND(G176="Male",B176="Tvenndarleikur"),INDEX(Tvennd.kk!$A$3:$F$1020,MATCH(Skráningarblað!F176,Tvennd.kk!$D$3:$D$1020,0),2),IF(AND(G176="Female",B176="Einliðaleikur"),INDEX(Einl.kvk!$A$3:$F$1001,MATCH(Skráningarblað!F176,Einl.kvk!$D$3:$D$1001,0),2),IF(AND(G176="Female",B176="Tvíliðaleikur"),INDEX(Tvíl.kvk!$A$3:$F$1002,MATCH(Skráningarblað!F176,Tvíl.kvk!$D$3:$D$1002,0),2),IF(AND(G176="Female",B176="Tvenndarleikur"),INDEX(Tvennd.kvk!$A$3:$F$1006,MATCH(Skráningarblað!F176,Tvennd.kvk!$D$3:$D$1006,0),2),"")))))),"2. Deild")</f>
        <v/>
      </c>
      <c r="J176" s="13" t="str">
        <f t="shared" si="12"/>
        <v/>
      </c>
      <c r="K176" s="13" t="str">
        <f t="shared" si="13"/>
        <v/>
      </c>
      <c r="L176" s="13">
        <f t="shared" si="14"/>
        <v>0</v>
      </c>
      <c r="M176" s="13" t="str">
        <f t="shared" si="15"/>
        <v xml:space="preserve"> -  </v>
      </c>
      <c r="N176" s="13" t="str">
        <f>IFERROR(IF(AND(G176="Male",B176="Einliðaleikur"),INDEX(Einl.kk!$A$3:$F$1037,MATCH(Skráningarblað!F176,Einl.kk!$D$3:$D$1037,0),6),IF(AND(G176="Male",B176="Tvíliðaleikur"),INDEX(Tvíl.kk!$A$3:$F$1052,MATCH(Skráningarblað!F176,Tvíl.kk!$D$3:$D$1052,0),6),IF(AND(G176="Male",B176="Tvenndarleikur"),INDEX(Tvennd.kk!$A$3:$F$1020,MATCH(Skráningarblað!F176,Tvennd.kk!$D$3:$D$1020,0),6),IF(AND(G176="Female",B176="Einliðaleikur"),INDEX(Einl.kvk!$A$3:$F$1001,MATCH(Skráningarblað!F176,Einl.kvk!$D$3:$D$1001,0),6),IF(AND(G176="Female",B176="Tvíliðaleikur"),INDEX(Tvíl.kvk!$A$3:$F$1002,MATCH(Skráningarblað!F176,Tvíl.kvk!$D$3:$D$1002,0),6),IF(AND(G176="Female",B176="Tvenndarleikur"),INDEX(Tvennd.kvk!$A$3:$F$1006,MATCH(Skráningarblað!F176,Tvennd.kvk!$D$3:$D$1006,0),6),"")))))),0)</f>
        <v/>
      </c>
      <c r="O176" s="13" t="str">
        <f>IFERROR(IF(F176="","",IF(AND(NOT(B176="Einliðaleikur"),D176=""),"Partner Wanted",INDEX(Leikmannaskrá!$A$2:$D$1156,MATCH(D176,Leikmannaskrá!$A$2:$A$1160,0),2))),"")</f>
        <v/>
      </c>
      <c r="P176" s="13" t="str">
        <f>IFERROR(INDEX(Leikmannaskrá!$A$2:$D$1156,MATCH(D176,Leikmannaskrá!$A$2:$A$1160,0),4),"")</f>
        <v/>
      </c>
      <c r="Q176" s="13" t="str">
        <f>IFERROR(IF(AND(P176="Male",B176="Einliðaleikur"),INDEX(Einl.kk!$A$3:$F$1037,MATCH(Skráningarblað!O176,Einl.kk!$D$3:$D$1037,0),2),IF(AND(P176="Male",B176="Tvíliðaleikur"),INDEX(Tvíl.kk!$A$3:$F$1052,MATCH(Skráningarblað!O176,Tvíl.kk!$D$3:$D$1052,0),2),IF(AND(P176="Male",B176="Tvenndarleikur"),INDEX(Tvennd.kk!$A$3:$F$1020,MATCH(Skráningarblað!O176,Tvennd.kk!$D$3:$D$1020,0),2),IF(AND(P176="Female",B176="Einliðaleikur"),INDEX(Einl.kvk!$A$3:$F$1001,MATCH(Skráningarblað!O176,Einl.kvk!$D$3:$D$1001,0),2),IF(AND(P176="Female",B176="Tvíliðaleikur"),INDEX(Tvíl.kvk!$A$3:$F$1002,MATCH(Skráningarblað!O176,Tvíl.kvk!$D$3:$D$1002,0),2),IF(AND(P176="Female",B176="Tvenndarleikur"),INDEX(Tvennd.kvk!$A$3:$F$1006,MATCH(Skráningarblað!O176,Tvennd.kvk!$D$3:$D$1006,0),2),"")))))),"2. Deild")</f>
        <v/>
      </c>
      <c r="R176" s="13" t="str">
        <f t="shared" si="16"/>
        <v/>
      </c>
      <c r="S176" s="13" t="str">
        <f>IFERROR(IF(AND(P176="Male",B176="Einliðaleikur"),INDEX(Einl.kk!$A$3:$F$1037,MATCH(Skráningarblað!O176,Einl.kk!$D$3:$D$1037,0),6),IF(AND(P176="Male",B176="Tvíliðaleikur"),INDEX(Tvíl.kk!$A$3:$F$1052,MATCH(Skráningarblað!O176,Tvíl.kk!$D$3:$D$1052,0),6),IF(AND(P176="Male",B176="Tvenndarleikur"),INDEX(Tvennd.kk!$A$3:$F$1020,MATCH(Skráningarblað!O176,Tvennd.kk!$D$3:$D$1020,0),6),IF(AND(P176="Female",B176="Einliðaleikur"),INDEX(Einl.kvk!$A$3:$F$1001,MATCH(Skráningarblað!O176,Einl.kvk!$D$3:$D$1001,0),6),IF(AND(P176="Female",B176="Tvíliðaleikur"),INDEX(Tvíl.kvk!$A$3:$F$1002,MATCH(Skráningarblað!O176,Tvíl.kvk!$D$3:$D$1002,0),6),IF(AND(P176="Female",B176="Tvenndarleikur"),INDEX(Tvennd.kvk!$A$3:$F$1006,MATCH(Skráningarblað!O176,Tvennd.kvk!$D$3:$D$1006,0),6),"")))))),0)</f>
        <v/>
      </c>
      <c r="T176" s="13" t="str">
        <f>IFERROR(INDEX(Leikmannaskrá!$A$2:$E$597,MATCH(A176,Leikmannaskrá!$A$2:$A$597,0),5),"")</f>
        <v/>
      </c>
      <c r="U176" s="29" t="str">
        <f t="shared" si="17"/>
        <v/>
      </c>
    </row>
    <row r="177" spans="1:21" x14ac:dyDescent="0.35">
      <c r="A177" s="28"/>
      <c r="B177" s="28"/>
      <c r="C177" s="28"/>
      <c r="D177" s="28"/>
      <c r="E177" s="28"/>
      <c r="F177" s="13" t="str">
        <f>IFERROR(INDEX(Leikmannaskrá!$A$2:$D$1156,MATCH(A177,Leikmannaskrá!$A$2:$A$1160,0),2),"")</f>
        <v/>
      </c>
      <c r="G177" s="13" t="str">
        <f>IFERROR(INDEX(Leikmannaskrá!$A$2:$D$1156,MATCH(A177,Leikmannaskrá!$A$2:$A$1160,0),4),"")</f>
        <v/>
      </c>
      <c r="H177" s="13" t="str">
        <f>IFERROR(INDEX(Leikmannaskrá!$A$2:$D$1156,MATCH(A177,Leikmannaskrá!$A$2:$A$1160,0),3),"")</f>
        <v/>
      </c>
      <c r="I177" s="13" t="str">
        <f>IFERROR(IF(AND(G177="Male",B177="Einliðaleikur"),INDEX(Einl.kk!$A$3:$F$1037,MATCH(Skráningarblað!F177,Einl.kk!$D$3:$D$1037,0),2),IF(AND(G177="Male",B177="Tvíliðaleikur"),INDEX(Tvíl.kk!$A$3:$F$1052,MATCH(Skráningarblað!F177,Tvíl.kk!$D$3:$D$1052,0),2),IF(AND(G177="Male",B177="Tvenndarleikur"),INDEX(Tvennd.kk!$A$3:$F$1020,MATCH(Skráningarblað!F177,Tvennd.kk!$D$3:$D$1020,0),2),IF(AND(G177="Female",B177="Einliðaleikur"),INDEX(Einl.kvk!$A$3:$F$1001,MATCH(Skráningarblað!F177,Einl.kvk!$D$3:$D$1001,0),2),IF(AND(G177="Female",B177="Tvíliðaleikur"),INDEX(Tvíl.kvk!$A$3:$F$1002,MATCH(Skráningarblað!F177,Tvíl.kvk!$D$3:$D$1002,0),2),IF(AND(G177="Female",B177="Tvenndarleikur"),INDEX(Tvennd.kvk!$A$3:$F$1006,MATCH(Skráningarblað!F177,Tvennd.kvk!$D$3:$D$1006,0),2),"")))))),"2. Deild")</f>
        <v/>
      </c>
      <c r="J177" s="13" t="str">
        <f t="shared" si="12"/>
        <v/>
      </c>
      <c r="K177" s="13" t="str">
        <f t="shared" si="13"/>
        <v/>
      </c>
      <c r="L177" s="13">
        <f t="shared" si="14"/>
        <v>0</v>
      </c>
      <c r="M177" s="13" t="str">
        <f t="shared" si="15"/>
        <v xml:space="preserve"> -  </v>
      </c>
      <c r="N177" s="13" t="str">
        <f>IFERROR(IF(AND(G177="Male",B177="Einliðaleikur"),INDEX(Einl.kk!$A$3:$F$1037,MATCH(Skráningarblað!F177,Einl.kk!$D$3:$D$1037,0),6),IF(AND(G177="Male",B177="Tvíliðaleikur"),INDEX(Tvíl.kk!$A$3:$F$1052,MATCH(Skráningarblað!F177,Tvíl.kk!$D$3:$D$1052,0),6),IF(AND(G177="Male",B177="Tvenndarleikur"),INDEX(Tvennd.kk!$A$3:$F$1020,MATCH(Skráningarblað!F177,Tvennd.kk!$D$3:$D$1020,0),6),IF(AND(G177="Female",B177="Einliðaleikur"),INDEX(Einl.kvk!$A$3:$F$1001,MATCH(Skráningarblað!F177,Einl.kvk!$D$3:$D$1001,0),6),IF(AND(G177="Female",B177="Tvíliðaleikur"),INDEX(Tvíl.kvk!$A$3:$F$1002,MATCH(Skráningarblað!F177,Tvíl.kvk!$D$3:$D$1002,0),6),IF(AND(G177="Female",B177="Tvenndarleikur"),INDEX(Tvennd.kvk!$A$3:$F$1006,MATCH(Skráningarblað!F177,Tvennd.kvk!$D$3:$D$1006,0),6),"")))))),0)</f>
        <v/>
      </c>
      <c r="O177" s="13" t="str">
        <f>IFERROR(IF(F177="","",IF(AND(NOT(B177="Einliðaleikur"),D177=""),"Partner Wanted",INDEX(Leikmannaskrá!$A$2:$D$1156,MATCH(D177,Leikmannaskrá!$A$2:$A$1160,0),2))),"")</f>
        <v/>
      </c>
      <c r="P177" s="13" t="str">
        <f>IFERROR(INDEX(Leikmannaskrá!$A$2:$D$1156,MATCH(D177,Leikmannaskrá!$A$2:$A$1160,0),4),"")</f>
        <v/>
      </c>
      <c r="Q177" s="13" t="str">
        <f>IFERROR(IF(AND(P177="Male",B177="Einliðaleikur"),INDEX(Einl.kk!$A$3:$F$1037,MATCH(Skráningarblað!O177,Einl.kk!$D$3:$D$1037,0),2),IF(AND(P177="Male",B177="Tvíliðaleikur"),INDEX(Tvíl.kk!$A$3:$F$1052,MATCH(Skráningarblað!O177,Tvíl.kk!$D$3:$D$1052,0),2),IF(AND(P177="Male",B177="Tvenndarleikur"),INDEX(Tvennd.kk!$A$3:$F$1020,MATCH(Skráningarblað!O177,Tvennd.kk!$D$3:$D$1020,0),2),IF(AND(P177="Female",B177="Einliðaleikur"),INDEX(Einl.kvk!$A$3:$F$1001,MATCH(Skráningarblað!O177,Einl.kvk!$D$3:$D$1001,0),2),IF(AND(P177="Female",B177="Tvíliðaleikur"),INDEX(Tvíl.kvk!$A$3:$F$1002,MATCH(Skráningarblað!O177,Tvíl.kvk!$D$3:$D$1002,0),2),IF(AND(P177="Female",B177="Tvenndarleikur"),INDEX(Tvennd.kvk!$A$3:$F$1006,MATCH(Skráningarblað!O177,Tvennd.kvk!$D$3:$D$1006,0),2),"")))))),"2. Deild")</f>
        <v/>
      </c>
      <c r="R177" s="13" t="str">
        <f t="shared" si="16"/>
        <v/>
      </c>
      <c r="S177" s="13" t="str">
        <f>IFERROR(IF(AND(P177="Male",B177="Einliðaleikur"),INDEX(Einl.kk!$A$3:$F$1037,MATCH(Skráningarblað!O177,Einl.kk!$D$3:$D$1037,0),6),IF(AND(P177="Male",B177="Tvíliðaleikur"),INDEX(Tvíl.kk!$A$3:$F$1052,MATCH(Skráningarblað!O177,Tvíl.kk!$D$3:$D$1052,0),6),IF(AND(P177="Male",B177="Tvenndarleikur"),INDEX(Tvennd.kk!$A$3:$F$1020,MATCH(Skráningarblað!O177,Tvennd.kk!$D$3:$D$1020,0),6),IF(AND(P177="Female",B177="Einliðaleikur"),INDEX(Einl.kvk!$A$3:$F$1001,MATCH(Skráningarblað!O177,Einl.kvk!$D$3:$D$1001,0),6),IF(AND(P177="Female",B177="Tvíliðaleikur"),INDEX(Tvíl.kvk!$A$3:$F$1002,MATCH(Skráningarblað!O177,Tvíl.kvk!$D$3:$D$1002,0),6),IF(AND(P177="Female",B177="Tvenndarleikur"),INDEX(Tvennd.kvk!$A$3:$F$1006,MATCH(Skráningarblað!O177,Tvennd.kvk!$D$3:$D$1006,0),6),"")))))),0)</f>
        <v/>
      </c>
      <c r="T177" s="13" t="str">
        <f>IFERROR(INDEX(Leikmannaskrá!$A$2:$E$597,MATCH(A177,Leikmannaskrá!$A$2:$A$597,0),5),"")</f>
        <v/>
      </c>
      <c r="U177" s="29" t="str">
        <f t="shared" si="17"/>
        <v/>
      </c>
    </row>
    <row r="178" spans="1:21" x14ac:dyDescent="0.35">
      <c r="A178" s="28"/>
      <c r="B178" s="28"/>
      <c r="C178" s="28"/>
      <c r="D178" s="28"/>
      <c r="E178" s="28"/>
      <c r="F178" s="13" t="str">
        <f>IFERROR(INDEX(Leikmannaskrá!$A$2:$D$1156,MATCH(A178,Leikmannaskrá!$A$2:$A$1160,0),2),"")</f>
        <v/>
      </c>
      <c r="G178" s="13" t="str">
        <f>IFERROR(INDEX(Leikmannaskrá!$A$2:$D$1156,MATCH(A178,Leikmannaskrá!$A$2:$A$1160,0),4),"")</f>
        <v/>
      </c>
      <c r="H178" s="13" t="str">
        <f>IFERROR(INDEX(Leikmannaskrá!$A$2:$D$1156,MATCH(A178,Leikmannaskrá!$A$2:$A$1160,0),3),"")</f>
        <v/>
      </c>
      <c r="I178" s="13" t="str">
        <f>IFERROR(IF(AND(G178="Male",B178="Einliðaleikur"),INDEX(Einl.kk!$A$3:$F$1037,MATCH(Skráningarblað!F178,Einl.kk!$D$3:$D$1037,0),2),IF(AND(G178="Male",B178="Tvíliðaleikur"),INDEX(Tvíl.kk!$A$3:$F$1052,MATCH(Skráningarblað!F178,Tvíl.kk!$D$3:$D$1052,0),2),IF(AND(G178="Male",B178="Tvenndarleikur"),INDEX(Tvennd.kk!$A$3:$F$1020,MATCH(Skráningarblað!F178,Tvennd.kk!$D$3:$D$1020,0),2),IF(AND(G178="Female",B178="Einliðaleikur"),INDEX(Einl.kvk!$A$3:$F$1001,MATCH(Skráningarblað!F178,Einl.kvk!$D$3:$D$1001,0),2),IF(AND(G178="Female",B178="Tvíliðaleikur"),INDEX(Tvíl.kvk!$A$3:$F$1002,MATCH(Skráningarblað!F178,Tvíl.kvk!$D$3:$D$1002,0),2),IF(AND(G178="Female",B178="Tvenndarleikur"),INDEX(Tvennd.kvk!$A$3:$F$1006,MATCH(Skráningarblað!F178,Tvennd.kvk!$D$3:$D$1006,0),2),"")))))),"2. Deild")</f>
        <v/>
      </c>
      <c r="J178" s="13" t="str">
        <f t="shared" si="12"/>
        <v/>
      </c>
      <c r="K178" s="13" t="str">
        <f t="shared" si="13"/>
        <v/>
      </c>
      <c r="L178" s="13">
        <f t="shared" si="14"/>
        <v>0</v>
      </c>
      <c r="M178" s="13" t="str">
        <f t="shared" si="15"/>
        <v xml:space="preserve"> -  </v>
      </c>
      <c r="N178" s="13" t="str">
        <f>IFERROR(IF(AND(G178="Male",B178="Einliðaleikur"),INDEX(Einl.kk!$A$3:$F$1037,MATCH(Skráningarblað!F178,Einl.kk!$D$3:$D$1037,0),6),IF(AND(G178="Male",B178="Tvíliðaleikur"),INDEX(Tvíl.kk!$A$3:$F$1052,MATCH(Skráningarblað!F178,Tvíl.kk!$D$3:$D$1052,0),6),IF(AND(G178="Male",B178="Tvenndarleikur"),INDEX(Tvennd.kk!$A$3:$F$1020,MATCH(Skráningarblað!F178,Tvennd.kk!$D$3:$D$1020,0),6),IF(AND(G178="Female",B178="Einliðaleikur"),INDEX(Einl.kvk!$A$3:$F$1001,MATCH(Skráningarblað!F178,Einl.kvk!$D$3:$D$1001,0),6),IF(AND(G178="Female",B178="Tvíliðaleikur"),INDEX(Tvíl.kvk!$A$3:$F$1002,MATCH(Skráningarblað!F178,Tvíl.kvk!$D$3:$D$1002,0),6),IF(AND(G178="Female",B178="Tvenndarleikur"),INDEX(Tvennd.kvk!$A$3:$F$1006,MATCH(Skráningarblað!F178,Tvennd.kvk!$D$3:$D$1006,0),6),"")))))),0)</f>
        <v/>
      </c>
      <c r="O178" s="13" t="str">
        <f>IFERROR(IF(F178="","",IF(AND(NOT(B178="Einliðaleikur"),D178=""),"Partner Wanted",INDEX(Leikmannaskrá!$A$2:$D$1156,MATCH(D178,Leikmannaskrá!$A$2:$A$1160,0),2))),"")</f>
        <v/>
      </c>
      <c r="P178" s="13" t="str">
        <f>IFERROR(INDEX(Leikmannaskrá!$A$2:$D$1156,MATCH(D178,Leikmannaskrá!$A$2:$A$1160,0),4),"")</f>
        <v/>
      </c>
      <c r="Q178" s="13" t="str">
        <f>IFERROR(IF(AND(P178="Male",B178="Einliðaleikur"),INDEX(Einl.kk!$A$3:$F$1037,MATCH(Skráningarblað!O178,Einl.kk!$D$3:$D$1037,0),2),IF(AND(P178="Male",B178="Tvíliðaleikur"),INDEX(Tvíl.kk!$A$3:$F$1052,MATCH(Skráningarblað!O178,Tvíl.kk!$D$3:$D$1052,0),2),IF(AND(P178="Male",B178="Tvenndarleikur"),INDEX(Tvennd.kk!$A$3:$F$1020,MATCH(Skráningarblað!O178,Tvennd.kk!$D$3:$D$1020,0),2),IF(AND(P178="Female",B178="Einliðaleikur"),INDEX(Einl.kvk!$A$3:$F$1001,MATCH(Skráningarblað!O178,Einl.kvk!$D$3:$D$1001,0),2),IF(AND(P178="Female",B178="Tvíliðaleikur"),INDEX(Tvíl.kvk!$A$3:$F$1002,MATCH(Skráningarblað!O178,Tvíl.kvk!$D$3:$D$1002,0),2),IF(AND(P178="Female",B178="Tvenndarleikur"),INDEX(Tvennd.kvk!$A$3:$F$1006,MATCH(Skráningarblað!O178,Tvennd.kvk!$D$3:$D$1006,0),2),"")))))),"2. Deild")</f>
        <v/>
      </c>
      <c r="R178" s="13" t="str">
        <f t="shared" si="16"/>
        <v/>
      </c>
      <c r="S178" s="13" t="str">
        <f>IFERROR(IF(AND(P178="Male",B178="Einliðaleikur"),INDEX(Einl.kk!$A$3:$F$1037,MATCH(Skráningarblað!O178,Einl.kk!$D$3:$D$1037,0),6),IF(AND(P178="Male",B178="Tvíliðaleikur"),INDEX(Tvíl.kk!$A$3:$F$1052,MATCH(Skráningarblað!O178,Tvíl.kk!$D$3:$D$1052,0),6),IF(AND(P178="Male",B178="Tvenndarleikur"),INDEX(Tvennd.kk!$A$3:$F$1020,MATCH(Skráningarblað!O178,Tvennd.kk!$D$3:$D$1020,0),6),IF(AND(P178="Female",B178="Einliðaleikur"),INDEX(Einl.kvk!$A$3:$F$1001,MATCH(Skráningarblað!O178,Einl.kvk!$D$3:$D$1001,0),6),IF(AND(P178="Female",B178="Tvíliðaleikur"),INDEX(Tvíl.kvk!$A$3:$F$1002,MATCH(Skráningarblað!O178,Tvíl.kvk!$D$3:$D$1002,0),6),IF(AND(P178="Female",B178="Tvenndarleikur"),INDEX(Tvennd.kvk!$A$3:$F$1006,MATCH(Skráningarblað!O178,Tvennd.kvk!$D$3:$D$1006,0),6),"")))))),0)</f>
        <v/>
      </c>
      <c r="T178" s="13" t="str">
        <f>IFERROR(INDEX(Leikmannaskrá!$A$2:$E$597,MATCH(A178,Leikmannaskrá!$A$2:$A$597,0),5),"")</f>
        <v/>
      </c>
      <c r="U178" s="29" t="str">
        <f t="shared" si="17"/>
        <v/>
      </c>
    </row>
    <row r="179" spans="1:21" x14ac:dyDescent="0.35">
      <c r="A179" s="28"/>
      <c r="B179" s="28"/>
      <c r="C179" s="28"/>
      <c r="D179" s="28"/>
      <c r="E179" s="28"/>
      <c r="F179" s="13" t="str">
        <f>IFERROR(INDEX(Leikmannaskrá!$A$2:$D$1156,MATCH(A179,Leikmannaskrá!$A$2:$A$1160,0),2),"")</f>
        <v/>
      </c>
      <c r="G179" s="13" t="str">
        <f>IFERROR(INDEX(Leikmannaskrá!$A$2:$D$1156,MATCH(A179,Leikmannaskrá!$A$2:$A$1160,0),4),"")</f>
        <v/>
      </c>
      <c r="H179" s="13" t="str">
        <f>IFERROR(INDEX(Leikmannaskrá!$A$2:$D$1156,MATCH(A179,Leikmannaskrá!$A$2:$A$1160,0),3),"")</f>
        <v/>
      </c>
      <c r="I179" s="13" t="str">
        <f>IFERROR(IF(AND(G179="Male",B179="Einliðaleikur"),INDEX(Einl.kk!$A$3:$F$1037,MATCH(Skráningarblað!F179,Einl.kk!$D$3:$D$1037,0),2),IF(AND(G179="Male",B179="Tvíliðaleikur"),INDEX(Tvíl.kk!$A$3:$F$1052,MATCH(Skráningarblað!F179,Tvíl.kk!$D$3:$D$1052,0),2),IF(AND(G179="Male",B179="Tvenndarleikur"),INDEX(Tvennd.kk!$A$3:$F$1020,MATCH(Skráningarblað!F179,Tvennd.kk!$D$3:$D$1020,0),2),IF(AND(G179="Female",B179="Einliðaleikur"),INDEX(Einl.kvk!$A$3:$F$1001,MATCH(Skráningarblað!F179,Einl.kvk!$D$3:$D$1001,0),2),IF(AND(G179="Female",B179="Tvíliðaleikur"),INDEX(Tvíl.kvk!$A$3:$F$1002,MATCH(Skráningarblað!F179,Tvíl.kvk!$D$3:$D$1002,0),2),IF(AND(G179="Female",B179="Tvenndarleikur"),INDEX(Tvennd.kvk!$A$3:$F$1006,MATCH(Skráningarblað!F179,Tvennd.kvk!$D$3:$D$1006,0),2),"")))))),"2. Deild")</f>
        <v/>
      </c>
      <c r="J179" s="13" t="str">
        <f t="shared" si="12"/>
        <v/>
      </c>
      <c r="K179" s="13" t="str">
        <f t="shared" si="13"/>
        <v/>
      </c>
      <c r="L179" s="13">
        <f t="shared" si="14"/>
        <v>0</v>
      </c>
      <c r="M179" s="13" t="str">
        <f t="shared" si="15"/>
        <v xml:space="preserve"> -  </v>
      </c>
      <c r="N179" s="13" t="str">
        <f>IFERROR(IF(AND(G179="Male",B179="Einliðaleikur"),INDEX(Einl.kk!$A$3:$F$1037,MATCH(Skráningarblað!F179,Einl.kk!$D$3:$D$1037,0),6),IF(AND(G179="Male",B179="Tvíliðaleikur"),INDEX(Tvíl.kk!$A$3:$F$1052,MATCH(Skráningarblað!F179,Tvíl.kk!$D$3:$D$1052,0),6),IF(AND(G179="Male",B179="Tvenndarleikur"),INDEX(Tvennd.kk!$A$3:$F$1020,MATCH(Skráningarblað!F179,Tvennd.kk!$D$3:$D$1020,0),6),IF(AND(G179="Female",B179="Einliðaleikur"),INDEX(Einl.kvk!$A$3:$F$1001,MATCH(Skráningarblað!F179,Einl.kvk!$D$3:$D$1001,0),6),IF(AND(G179="Female",B179="Tvíliðaleikur"),INDEX(Tvíl.kvk!$A$3:$F$1002,MATCH(Skráningarblað!F179,Tvíl.kvk!$D$3:$D$1002,0),6),IF(AND(G179="Female",B179="Tvenndarleikur"),INDEX(Tvennd.kvk!$A$3:$F$1006,MATCH(Skráningarblað!F179,Tvennd.kvk!$D$3:$D$1006,0),6),"")))))),0)</f>
        <v/>
      </c>
      <c r="O179" s="13" t="str">
        <f>IFERROR(IF(F179="","",IF(AND(NOT(B179="Einliðaleikur"),D179=""),"Partner Wanted",INDEX(Leikmannaskrá!$A$2:$D$1156,MATCH(D179,Leikmannaskrá!$A$2:$A$1160,0),2))),"")</f>
        <v/>
      </c>
      <c r="P179" s="13" t="str">
        <f>IFERROR(INDEX(Leikmannaskrá!$A$2:$D$1156,MATCH(D179,Leikmannaskrá!$A$2:$A$1160,0),4),"")</f>
        <v/>
      </c>
      <c r="Q179" s="13" t="str">
        <f>IFERROR(IF(AND(P179="Male",B179="Einliðaleikur"),INDEX(Einl.kk!$A$3:$F$1037,MATCH(Skráningarblað!O179,Einl.kk!$D$3:$D$1037,0),2),IF(AND(P179="Male",B179="Tvíliðaleikur"),INDEX(Tvíl.kk!$A$3:$F$1052,MATCH(Skráningarblað!O179,Tvíl.kk!$D$3:$D$1052,0),2),IF(AND(P179="Male",B179="Tvenndarleikur"),INDEX(Tvennd.kk!$A$3:$F$1020,MATCH(Skráningarblað!O179,Tvennd.kk!$D$3:$D$1020,0),2),IF(AND(P179="Female",B179="Einliðaleikur"),INDEX(Einl.kvk!$A$3:$F$1001,MATCH(Skráningarblað!O179,Einl.kvk!$D$3:$D$1001,0),2),IF(AND(P179="Female",B179="Tvíliðaleikur"),INDEX(Tvíl.kvk!$A$3:$F$1002,MATCH(Skráningarblað!O179,Tvíl.kvk!$D$3:$D$1002,0),2),IF(AND(P179="Female",B179="Tvenndarleikur"),INDEX(Tvennd.kvk!$A$3:$F$1006,MATCH(Skráningarblað!O179,Tvennd.kvk!$D$3:$D$1006,0),2),"")))))),"2. Deild")</f>
        <v/>
      </c>
      <c r="R179" s="13" t="str">
        <f t="shared" si="16"/>
        <v/>
      </c>
      <c r="S179" s="13" t="str">
        <f>IFERROR(IF(AND(P179="Male",B179="Einliðaleikur"),INDEX(Einl.kk!$A$3:$F$1037,MATCH(Skráningarblað!O179,Einl.kk!$D$3:$D$1037,0),6),IF(AND(P179="Male",B179="Tvíliðaleikur"),INDEX(Tvíl.kk!$A$3:$F$1052,MATCH(Skráningarblað!O179,Tvíl.kk!$D$3:$D$1052,0),6),IF(AND(P179="Male",B179="Tvenndarleikur"),INDEX(Tvennd.kk!$A$3:$F$1020,MATCH(Skráningarblað!O179,Tvennd.kk!$D$3:$D$1020,0),6),IF(AND(P179="Female",B179="Einliðaleikur"),INDEX(Einl.kvk!$A$3:$F$1001,MATCH(Skráningarblað!O179,Einl.kvk!$D$3:$D$1001,0),6),IF(AND(P179="Female",B179="Tvíliðaleikur"),INDEX(Tvíl.kvk!$A$3:$F$1002,MATCH(Skráningarblað!O179,Tvíl.kvk!$D$3:$D$1002,0),6),IF(AND(P179="Female",B179="Tvenndarleikur"),INDEX(Tvennd.kvk!$A$3:$F$1006,MATCH(Skráningarblað!O179,Tvennd.kvk!$D$3:$D$1006,0),6),"")))))),0)</f>
        <v/>
      </c>
      <c r="T179" s="13" t="str">
        <f>IFERROR(INDEX(Leikmannaskrá!$A$2:$E$597,MATCH(A179,Leikmannaskrá!$A$2:$A$597,0),5),"")</f>
        <v/>
      </c>
      <c r="U179" s="29" t="str">
        <f t="shared" si="17"/>
        <v/>
      </c>
    </row>
    <row r="180" spans="1:21" x14ac:dyDescent="0.35">
      <c r="A180" s="28"/>
      <c r="B180" s="28"/>
      <c r="C180" s="28"/>
      <c r="D180" s="28"/>
      <c r="E180" s="28"/>
      <c r="F180" s="13" t="str">
        <f>IFERROR(INDEX(Leikmannaskrá!$A$2:$D$1156,MATCH(A180,Leikmannaskrá!$A$2:$A$1160,0),2),"")</f>
        <v/>
      </c>
      <c r="G180" s="13" t="str">
        <f>IFERROR(INDEX(Leikmannaskrá!$A$2:$D$1156,MATCH(A180,Leikmannaskrá!$A$2:$A$1160,0),4),"")</f>
        <v/>
      </c>
      <c r="H180" s="13" t="str">
        <f>IFERROR(INDEX(Leikmannaskrá!$A$2:$D$1156,MATCH(A180,Leikmannaskrá!$A$2:$A$1160,0),3),"")</f>
        <v/>
      </c>
      <c r="I180" s="13" t="str">
        <f>IFERROR(IF(AND(G180="Male",B180="Einliðaleikur"),INDEX(Einl.kk!$A$3:$F$1037,MATCH(Skráningarblað!F180,Einl.kk!$D$3:$D$1037,0),2),IF(AND(G180="Male",B180="Tvíliðaleikur"),INDEX(Tvíl.kk!$A$3:$F$1052,MATCH(Skráningarblað!F180,Tvíl.kk!$D$3:$D$1052,0),2),IF(AND(G180="Male",B180="Tvenndarleikur"),INDEX(Tvennd.kk!$A$3:$F$1020,MATCH(Skráningarblað!F180,Tvennd.kk!$D$3:$D$1020,0),2),IF(AND(G180="Female",B180="Einliðaleikur"),INDEX(Einl.kvk!$A$3:$F$1001,MATCH(Skráningarblað!F180,Einl.kvk!$D$3:$D$1001,0),2),IF(AND(G180="Female",B180="Tvíliðaleikur"),INDEX(Tvíl.kvk!$A$3:$F$1002,MATCH(Skráningarblað!F180,Tvíl.kvk!$D$3:$D$1002,0),2),IF(AND(G180="Female",B180="Tvenndarleikur"),INDEX(Tvennd.kvk!$A$3:$F$1006,MATCH(Skráningarblað!F180,Tvennd.kvk!$D$3:$D$1006,0),2),"")))))),"2. Deild")</f>
        <v/>
      </c>
      <c r="J180" s="13" t="str">
        <f t="shared" si="12"/>
        <v/>
      </c>
      <c r="K180" s="13" t="str">
        <f t="shared" si="13"/>
        <v/>
      </c>
      <c r="L180" s="13">
        <f t="shared" si="14"/>
        <v>0</v>
      </c>
      <c r="M180" s="13" t="str">
        <f t="shared" si="15"/>
        <v xml:space="preserve"> -  </v>
      </c>
      <c r="N180" s="13" t="str">
        <f>IFERROR(IF(AND(G180="Male",B180="Einliðaleikur"),INDEX(Einl.kk!$A$3:$F$1037,MATCH(Skráningarblað!F180,Einl.kk!$D$3:$D$1037,0),6),IF(AND(G180="Male",B180="Tvíliðaleikur"),INDEX(Tvíl.kk!$A$3:$F$1052,MATCH(Skráningarblað!F180,Tvíl.kk!$D$3:$D$1052,0),6),IF(AND(G180="Male",B180="Tvenndarleikur"),INDEX(Tvennd.kk!$A$3:$F$1020,MATCH(Skráningarblað!F180,Tvennd.kk!$D$3:$D$1020,0),6),IF(AND(G180="Female",B180="Einliðaleikur"),INDEX(Einl.kvk!$A$3:$F$1001,MATCH(Skráningarblað!F180,Einl.kvk!$D$3:$D$1001,0),6),IF(AND(G180="Female",B180="Tvíliðaleikur"),INDEX(Tvíl.kvk!$A$3:$F$1002,MATCH(Skráningarblað!F180,Tvíl.kvk!$D$3:$D$1002,0),6),IF(AND(G180="Female",B180="Tvenndarleikur"),INDEX(Tvennd.kvk!$A$3:$F$1006,MATCH(Skráningarblað!F180,Tvennd.kvk!$D$3:$D$1006,0),6),"")))))),0)</f>
        <v/>
      </c>
      <c r="O180" s="13" t="str">
        <f>IFERROR(IF(F180="","",IF(AND(NOT(B180="Einliðaleikur"),D180=""),"Partner Wanted",INDEX(Leikmannaskrá!$A$2:$D$1156,MATCH(D180,Leikmannaskrá!$A$2:$A$1160,0),2))),"")</f>
        <v/>
      </c>
      <c r="P180" s="13" t="str">
        <f>IFERROR(INDEX(Leikmannaskrá!$A$2:$D$1156,MATCH(D180,Leikmannaskrá!$A$2:$A$1160,0),4),"")</f>
        <v/>
      </c>
      <c r="Q180" s="13" t="str">
        <f>IFERROR(IF(AND(P180="Male",B180="Einliðaleikur"),INDEX(Einl.kk!$A$3:$F$1037,MATCH(Skráningarblað!O180,Einl.kk!$D$3:$D$1037,0),2),IF(AND(P180="Male",B180="Tvíliðaleikur"),INDEX(Tvíl.kk!$A$3:$F$1052,MATCH(Skráningarblað!O180,Tvíl.kk!$D$3:$D$1052,0),2),IF(AND(P180="Male",B180="Tvenndarleikur"),INDEX(Tvennd.kk!$A$3:$F$1020,MATCH(Skráningarblað!O180,Tvennd.kk!$D$3:$D$1020,0),2),IF(AND(P180="Female",B180="Einliðaleikur"),INDEX(Einl.kvk!$A$3:$F$1001,MATCH(Skráningarblað!O180,Einl.kvk!$D$3:$D$1001,0),2),IF(AND(P180="Female",B180="Tvíliðaleikur"),INDEX(Tvíl.kvk!$A$3:$F$1002,MATCH(Skráningarblað!O180,Tvíl.kvk!$D$3:$D$1002,0),2),IF(AND(P180="Female",B180="Tvenndarleikur"),INDEX(Tvennd.kvk!$A$3:$F$1006,MATCH(Skráningarblað!O180,Tvennd.kvk!$D$3:$D$1006,0),2),"")))))),"2. Deild")</f>
        <v/>
      </c>
      <c r="R180" s="13" t="str">
        <f t="shared" si="16"/>
        <v/>
      </c>
      <c r="S180" s="13" t="str">
        <f>IFERROR(IF(AND(P180="Male",B180="Einliðaleikur"),INDEX(Einl.kk!$A$3:$F$1037,MATCH(Skráningarblað!O180,Einl.kk!$D$3:$D$1037,0),6),IF(AND(P180="Male",B180="Tvíliðaleikur"),INDEX(Tvíl.kk!$A$3:$F$1052,MATCH(Skráningarblað!O180,Tvíl.kk!$D$3:$D$1052,0),6),IF(AND(P180="Male",B180="Tvenndarleikur"),INDEX(Tvennd.kk!$A$3:$F$1020,MATCH(Skráningarblað!O180,Tvennd.kk!$D$3:$D$1020,0),6),IF(AND(P180="Female",B180="Einliðaleikur"),INDEX(Einl.kvk!$A$3:$F$1001,MATCH(Skráningarblað!O180,Einl.kvk!$D$3:$D$1001,0),6),IF(AND(P180="Female",B180="Tvíliðaleikur"),INDEX(Tvíl.kvk!$A$3:$F$1002,MATCH(Skráningarblað!O180,Tvíl.kvk!$D$3:$D$1002,0),6),IF(AND(P180="Female",B180="Tvenndarleikur"),INDEX(Tvennd.kvk!$A$3:$F$1006,MATCH(Skráningarblað!O180,Tvennd.kvk!$D$3:$D$1006,0),6),"")))))),0)</f>
        <v/>
      </c>
      <c r="T180" s="13" t="str">
        <f>IFERROR(INDEX(Leikmannaskrá!$A$2:$E$597,MATCH(A180,Leikmannaskrá!$A$2:$A$597,0),5),"")</f>
        <v/>
      </c>
      <c r="U180" s="29" t="str">
        <f t="shared" si="17"/>
        <v/>
      </c>
    </row>
    <row r="181" spans="1:21" x14ac:dyDescent="0.35">
      <c r="A181" s="28"/>
      <c r="B181" s="28"/>
      <c r="C181" s="28"/>
      <c r="D181" s="28"/>
      <c r="E181" s="28"/>
      <c r="F181" s="13" t="str">
        <f>IFERROR(INDEX(Leikmannaskrá!$A$2:$D$1156,MATCH(A181,Leikmannaskrá!$A$2:$A$1160,0),2),"")</f>
        <v/>
      </c>
      <c r="G181" s="13" t="str">
        <f>IFERROR(INDEX(Leikmannaskrá!$A$2:$D$1156,MATCH(A181,Leikmannaskrá!$A$2:$A$1160,0),4),"")</f>
        <v/>
      </c>
      <c r="H181" s="13" t="str">
        <f>IFERROR(INDEX(Leikmannaskrá!$A$2:$D$1156,MATCH(A181,Leikmannaskrá!$A$2:$A$1160,0),3),"")</f>
        <v/>
      </c>
      <c r="I181" s="13" t="str">
        <f>IFERROR(IF(AND(G181="Male",B181="Einliðaleikur"),INDEX(Einl.kk!$A$3:$F$1037,MATCH(Skráningarblað!F181,Einl.kk!$D$3:$D$1037,0),2),IF(AND(G181="Male",B181="Tvíliðaleikur"),INDEX(Tvíl.kk!$A$3:$F$1052,MATCH(Skráningarblað!F181,Tvíl.kk!$D$3:$D$1052,0),2),IF(AND(G181="Male",B181="Tvenndarleikur"),INDEX(Tvennd.kk!$A$3:$F$1020,MATCH(Skráningarblað!F181,Tvennd.kk!$D$3:$D$1020,0),2),IF(AND(G181="Female",B181="Einliðaleikur"),INDEX(Einl.kvk!$A$3:$F$1001,MATCH(Skráningarblað!F181,Einl.kvk!$D$3:$D$1001,0),2),IF(AND(G181="Female",B181="Tvíliðaleikur"),INDEX(Tvíl.kvk!$A$3:$F$1002,MATCH(Skráningarblað!F181,Tvíl.kvk!$D$3:$D$1002,0),2),IF(AND(G181="Female",B181="Tvenndarleikur"),INDEX(Tvennd.kvk!$A$3:$F$1006,MATCH(Skráningarblað!F181,Tvennd.kvk!$D$3:$D$1006,0),2),"")))))),"2. Deild")</f>
        <v/>
      </c>
      <c r="J181" s="13" t="str">
        <f t="shared" si="12"/>
        <v/>
      </c>
      <c r="K181" s="13" t="str">
        <f t="shared" si="13"/>
        <v/>
      </c>
      <c r="L181" s="13">
        <f t="shared" si="14"/>
        <v>0</v>
      </c>
      <c r="M181" s="13" t="str">
        <f t="shared" si="15"/>
        <v xml:space="preserve"> -  </v>
      </c>
      <c r="N181" s="13" t="str">
        <f>IFERROR(IF(AND(G181="Male",B181="Einliðaleikur"),INDEX(Einl.kk!$A$3:$F$1037,MATCH(Skráningarblað!F181,Einl.kk!$D$3:$D$1037,0),6),IF(AND(G181="Male",B181="Tvíliðaleikur"),INDEX(Tvíl.kk!$A$3:$F$1052,MATCH(Skráningarblað!F181,Tvíl.kk!$D$3:$D$1052,0),6),IF(AND(G181="Male",B181="Tvenndarleikur"),INDEX(Tvennd.kk!$A$3:$F$1020,MATCH(Skráningarblað!F181,Tvennd.kk!$D$3:$D$1020,0),6),IF(AND(G181="Female",B181="Einliðaleikur"),INDEX(Einl.kvk!$A$3:$F$1001,MATCH(Skráningarblað!F181,Einl.kvk!$D$3:$D$1001,0),6),IF(AND(G181="Female",B181="Tvíliðaleikur"),INDEX(Tvíl.kvk!$A$3:$F$1002,MATCH(Skráningarblað!F181,Tvíl.kvk!$D$3:$D$1002,0),6),IF(AND(G181="Female",B181="Tvenndarleikur"),INDEX(Tvennd.kvk!$A$3:$F$1006,MATCH(Skráningarblað!F181,Tvennd.kvk!$D$3:$D$1006,0),6),"")))))),0)</f>
        <v/>
      </c>
      <c r="O181" s="13" t="str">
        <f>IFERROR(IF(F181="","",IF(AND(NOT(B181="Einliðaleikur"),D181=""),"Partner Wanted",INDEX(Leikmannaskrá!$A$2:$D$1156,MATCH(D181,Leikmannaskrá!$A$2:$A$1160,0),2))),"")</f>
        <v/>
      </c>
      <c r="P181" s="13" t="str">
        <f>IFERROR(INDEX(Leikmannaskrá!$A$2:$D$1156,MATCH(D181,Leikmannaskrá!$A$2:$A$1160,0),4),"")</f>
        <v/>
      </c>
      <c r="Q181" s="13" t="str">
        <f>IFERROR(IF(AND(P181="Male",B181="Einliðaleikur"),INDEX(Einl.kk!$A$3:$F$1037,MATCH(Skráningarblað!O181,Einl.kk!$D$3:$D$1037,0),2),IF(AND(P181="Male",B181="Tvíliðaleikur"),INDEX(Tvíl.kk!$A$3:$F$1052,MATCH(Skráningarblað!O181,Tvíl.kk!$D$3:$D$1052,0),2),IF(AND(P181="Male",B181="Tvenndarleikur"),INDEX(Tvennd.kk!$A$3:$F$1020,MATCH(Skráningarblað!O181,Tvennd.kk!$D$3:$D$1020,0),2),IF(AND(P181="Female",B181="Einliðaleikur"),INDEX(Einl.kvk!$A$3:$F$1001,MATCH(Skráningarblað!O181,Einl.kvk!$D$3:$D$1001,0),2),IF(AND(P181="Female",B181="Tvíliðaleikur"),INDEX(Tvíl.kvk!$A$3:$F$1002,MATCH(Skráningarblað!O181,Tvíl.kvk!$D$3:$D$1002,0),2),IF(AND(P181="Female",B181="Tvenndarleikur"),INDEX(Tvennd.kvk!$A$3:$F$1006,MATCH(Skráningarblað!O181,Tvennd.kvk!$D$3:$D$1006,0),2),"")))))),"2. Deild")</f>
        <v/>
      </c>
      <c r="R181" s="13" t="str">
        <f t="shared" si="16"/>
        <v/>
      </c>
      <c r="S181" s="13" t="str">
        <f>IFERROR(IF(AND(P181="Male",B181="Einliðaleikur"),INDEX(Einl.kk!$A$3:$F$1037,MATCH(Skráningarblað!O181,Einl.kk!$D$3:$D$1037,0),6),IF(AND(P181="Male",B181="Tvíliðaleikur"),INDEX(Tvíl.kk!$A$3:$F$1052,MATCH(Skráningarblað!O181,Tvíl.kk!$D$3:$D$1052,0),6),IF(AND(P181="Male",B181="Tvenndarleikur"),INDEX(Tvennd.kk!$A$3:$F$1020,MATCH(Skráningarblað!O181,Tvennd.kk!$D$3:$D$1020,0),6),IF(AND(P181="Female",B181="Einliðaleikur"),INDEX(Einl.kvk!$A$3:$F$1001,MATCH(Skráningarblað!O181,Einl.kvk!$D$3:$D$1001,0),6),IF(AND(P181="Female",B181="Tvíliðaleikur"),INDEX(Tvíl.kvk!$A$3:$F$1002,MATCH(Skráningarblað!O181,Tvíl.kvk!$D$3:$D$1002,0),6),IF(AND(P181="Female",B181="Tvenndarleikur"),INDEX(Tvennd.kvk!$A$3:$F$1006,MATCH(Skráningarblað!O181,Tvennd.kvk!$D$3:$D$1006,0),6),"")))))),0)</f>
        <v/>
      </c>
      <c r="T181" s="13" t="str">
        <f>IFERROR(INDEX(Leikmannaskrá!$A$2:$E$597,MATCH(A181,Leikmannaskrá!$A$2:$A$597,0),5),"")</f>
        <v/>
      </c>
      <c r="U181" s="29" t="str">
        <f t="shared" si="17"/>
        <v/>
      </c>
    </row>
    <row r="182" spans="1:21" x14ac:dyDescent="0.35">
      <c r="A182" s="28"/>
      <c r="B182" s="28"/>
      <c r="C182" s="28"/>
      <c r="D182" s="28"/>
      <c r="E182" s="28"/>
      <c r="F182" s="13" t="str">
        <f>IFERROR(INDEX(Leikmannaskrá!$A$2:$D$1156,MATCH(A182,Leikmannaskrá!$A$2:$A$1160,0),2),"")</f>
        <v/>
      </c>
      <c r="G182" s="13" t="str">
        <f>IFERROR(INDEX(Leikmannaskrá!$A$2:$D$1156,MATCH(A182,Leikmannaskrá!$A$2:$A$1160,0),4),"")</f>
        <v/>
      </c>
      <c r="H182" s="13" t="str">
        <f>IFERROR(INDEX(Leikmannaskrá!$A$2:$D$1156,MATCH(A182,Leikmannaskrá!$A$2:$A$1160,0),3),"")</f>
        <v/>
      </c>
      <c r="I182" s="13" t="str">
        <f>IFERROR(IF(AND(G182="Male",B182="Einliðaleikur"),INDEX(Einl.kk!$A$3:$F$1037,MATCH(Skráningarblað!F182,Einl.kk!$D$3:$D$1037,0),2),IF(AND(G182="Male",B182="Tvíliðaleikur"),INDEX(Tvíl.kk!$A$3:$F$1052,MATCH(Skráningarblað!F182,Tvíl.kk!$D$3:$D$1052,0),2),IF(AND(G182="Male",B182="Tvenndarleikur"),INDEX(Tvennd.kk!$A$3:$F$1020,MATCH(Skráningarblað!F182,Tvennd.kk!$D$3:$D$1020,0),2),IF(AND(G182="Female",B182="Einliðaleikur"),INDEX(Einl.kvk!$A$3:$F$1001,MATCH(Skráningarblað!F182,Einl.kvk!$D$3:$D$1001,0),2),IF(AND(G182="Female",B182="Tvíliðaleikur"),INDEX(Tvíl.kvk!$A$3:$F$1002,MATCH(Skráningarblað!F182,Tvíl.kvk!$D$3:$D$1002,0),2),IF(AND(G182="Female",B182="Tvenndarleikur"),INDEX(Tvennd.kvk!$A$3:$F$1006,MATCH(Skráningarblað!F182,Tvennd.kvk!$D$3:$D$1006,0),2),"")))))),"2. Deild")</f>
        <v/>
      </c>
      <c r="J182" s="13" t="str">
        <f t="shared" si="12"/>
        <v/>
      </c>
      <c r="K182" s="13" t="str">
        <f t="shared" si="13"/>
        <v/>
      </c>
      <c r="L182" s="13">
        <f t="shared" si="14"/>
        <v>0</v>
      </c>
      <c r="M182" s="13" t="str">
        <f t="shared" si="15"/>
        <v xml:space="preserve"> -  </v>
      </c>
      <c r="N182" s="13" t="str">
        <f>IFERROR(IF(AND(G182="Male",B182="Einliðaleikur"),INDEX(Einl.kk!$A$3:$F$1037,MATCH(Skráningarblað!F182,Einl.kk!$D$3:$D$1037,0),6),IF(AND(G182="Male",B182="Tvíliðaleikur"),INDEX(Tvíl.kk!$A$3:$F$1052,MATCH(Skráningarblað!F182,Tvíl.kk!$D$3:$D$1052,0),6),IF(AND(G182="Male",B182="Tvenndarleikur"),INDEX(Tvennd.kk!$A$3:$F$1020,MATCH(Skráningarblað!F182,Tvennd.kk!$D$3:$D$1020,0),6),IF(AND(G182="Female",B182="Einliðaleikur"),INDEX(Einl.kvk!$A$3:$F$1001,MATCH(Skráningarblað!F182,Einl.kvk!$D$3:$D$1001,0),6),IF(AND(G182="Female",B182="Tvíliðaleikur"),INDEX(Tvíl.kvk!$A$3:$F$1002,MATCH(Skráningarblað!F182,Tvíl.kvk!$D$3:$D$1002,0),6),IF(AND(G182="Female",B182="Tvenndarleikur"),INDEX(Tvennd.kvk!$A$3:$F$1006,MATCH(Skráningarblað!F182,Tvennd.kvk!$D$3:$D$1006,0),6),"")))))),0)</f>
        <v/>
      </c>
      <c r="O182" s="13" t="str">
        <f>IFERROR(IF(F182="","",IF(AND(NOT(B182="Einliðaleikur"),D182=""),"Partner Wanted",INDEX(Leikmannaskrá!$A$2:$D$1156,MATCH(D182,Leikmannaskrá!$A$2:$A$1160,0),2))),"")</f>
        <v/>
      </c>
      <c r="P182" s="13" t="str">
        <f>IFERROR(INDEX(Leikmannaskrá!$A$2:$D$1156,MATCH(D182,Leikmannaskrá!$A$2:$A$1160,0),4),"")</f>
        <v/>
      </c>
      <c r="Q182" s="13" t="str">
        <f>IFERROR(IF(AND(P182="Male",B182="Einliðaleikur"),INDEX(Einl.kk!$A$3:$F$1037,MATCH(Skráningarblað!O182,Einl.kk!$D$3:$D$1037,0),2),IF(AND(P182="Male",B182="Tvíliðaleikur"),INDEX(Tvíl.kk!$A$3:$F$1052,MATCH(Skráningarblað!O182,Tvíl.kk!$D$3:$D$1052,0),2),IF(AND(P182="Male",B182="Tvenndarleikur"),INDEX(Tvennd.kk!$A$3:$F$1020,MATCH(Skráningarblað!O182,Tvennd.kk!$D$3:$D$1020,0),2),IF(AND(P182="Female",B182="Einliðaleikur"),INDEX(Einl.kvk!$A$3:$F$1001,MATCH(Skráningarblað!O182,Einl.kvk!$D$3:$D$1001,0),2),IF(AND(P182="Female",B182="Tvíliðaleikur"),INDEX(Tvíl.kvk!$A$3:$F$1002,MATCH(Skráningarblað!O182,Tvíl.kvk!$D$3:$D$1002,0),2),IF(AND(P182="Female",B182="Tvenndarleikur"),INDEX(Tvennd.kvk!$A$3:$F$1006,MATCH(Skráningarblað!O182,Tvennd.kvk!$D$3:$D$1006,0),2),"")))))),"2. Deild")</f>
        <v/>
      </c>
      <c r="R182" s="13" t="str">
        <f t="shared" si="16"/>
        <v/>
      </c>
      <c r="S182" s="13" t="str">
        <f>IFERROR(IF(AND(P182="Male",B182="Einliðaleikur"),INDEX(Einl.kk!$A$3:$F$1037,MATCH(Skráningarblað!O182,Einl.kk!$D$3:$D$1037,0),6),IF(AND(P182="Male",B182="Tvíliðaleikur"),INDEX(Tvíl.kk!$A$3:$F$1052,MATCH(Skráningarblað!O182,Tvíl.kk!$D$3:$D$1052,0),6),IF(AND(P182="Male",B182="Tvenndarleikur"),INDEX(Tvennd.kk!$A$3:$F$1020,MATCH(Skráningarblað!O182,Tvennd.kk!$D$3:$D$1020,0),6),IF(AND(P182="Female",B182="Einliðaleikur"),INDEX(Einl.kvk!$A$3:$F$1001,MATCH(Skráningarblað!O182,Einl.kvk!$D$3:$D$1001,0),6),IF(AND(P182="Female",B182="Tvíliðaleikur"),INDEX(Tvíl.kvk!$A$3:$F$1002,MATCH(Skráningarblað!O182,Tvíl.kvk!$D$3:$D$1002,0),6),IF(AND(P182="Female",B182="Tvenndarleikur"),INDEX(Tvennd.kvk!$A$3:$F$1006,MATCH(Skráningarblað!O182,Tvennd.kvk!$D$3:$D$1006,0),6),"")))))),0)</f>
        <v/>
      </c>
      <c r="T182" s="13" t="str">
        <f>IFERROR(INDEX(Leikmannaskrá!$A$2:$E$597,MATCH(A182,Leikmannaskrá!$A$2:$A$597,0),5),"")</f>
        <v/>
      </c>
      <c r="U182" s="29" t="str">
        <f t="shared" si="17"/>
        <v/>
      </c>
    </row>
    <row r="183" spans="1:21" x14ac:dyDescent="0.35">
      <c r="A183" s="28"/>
      <c r="B183" s="28"/>
      <c r="C183" s="28"/>
      <c r="D183" s="28"/>
      <c r="E183" s="28"/>
      <c r="F183" s="13" t="str">
        <f>IFERROR(INDEX(Leikmannaskrá!$A$2:$D$1156,MATCH(A183,Leikmannaskrá!$A$2:$A$1160,0),2),"")</f>
        <v/>
      </c>
      <c r="G183" s="13" t="str">
        <f>IFERROR(INDEX(Leikmannaskrá!$A$2:$D$1156,MATCH(A183,Leikmannaskrá!$A$2:$A$1160,0),4),"")</f>
        <v/>
      </c>
      <c r="H183" s="13" t="str">
        <f>IFERROR(INDEX(Leikmannaskrá!$A$2:$D$1156,MATCH(A183,Leikmannaskrá!$A$2:$A$1160,0),3),"")</f>
        <v/>
      </c>
      <c r="I183" s="13" t="str">
        <f>IFERROR(IF(AND(G183="Male",B183="Einliðaleikur"),INDEX(Einl.kk!$A$3:$F$1037,MATCH(Skráningarblað!F183,Einl.kk!$D$3:$D$1037,0),2),IF(AND(G183="Male",B183="Tvíliðaleikur"),INDEX(Tvíl.kk!$A$3:$F$1052,MATCH(Skráningarblað!F183,Tvíl.kk!$D$3:$D$1052,0),2),IF(AND(G183="Male",B183="Tvenndarleikur"),INDEX(Tvennd.kk!$A$3:$F$1020,MATCH(Skráningarblað!F183,Tvennd.kk!$D$3:$D$1020,0),2),IF(AND(G183="Female",B183="Einliðaleikur"),INDEX(Einl.kvk!$A$3:$F$1001,MATCH(Skráningarblað!F183,Einl.kvk!$D$3:$D$1001,0),2),IF(AND(G183="Female",B183="Tvíliðaleikur"),INDEX(Tvíl.kvk!$A$3:$F$1002,MATCH(Skráningarblað!F183,Tvíl.kvk!$D$3:$D$1002,0),2),IF(AND(G183="Female",B183="Tvenndarleikur"),INDEX(Tvennd.kvk!$A$3:$F$1006,MATCH(Skráningarblað!F183,Tvennd.kvk!$D$3:$D$1006,0),2),"")))))),"2. Deild")</f>
        <v/>
      </c>
      <c r="J183" s="13" t="str">
        <f t="shared" si="12"/>
        <v/>
      </c>
      <c r="K183" s="13" t="str">
        <f t="shared" si="13"/>
        <v/>
      </c>
      <c r="L183" s="13">
        <f t="shared" si="14"/>
        <v>0</v>
      </c>
      <c r="M183" s="13" t="str">
        <f t="shared" si="15"/>
        <v xml:space="preserve"> -  </v>
      </c>
      <c r="N183" s="13" t="str">
        <f>IFERROR(IF(AND(G183="Male",B183="Einliðaleikur"),INDEX(Einl.kk!$A$3:$F$1037,MATCH(Skráningarblað!F183,Einl.kk!$D$3:$D$1037,0),6),IF(AND(G183="Male",B183="Tvíliðaleikur"),INDEX(Tvíl.kk!$A$3:$F$1052,MATCH(Skráningarblað!F183,Tvíl.kk!$D$3:$D$1052,0),6),IF(AND(G183="Male",B183="Tvenndarleikur"),INDEX(Tvennd.kk!$A$3:$F$1020,MATCH(Skráningarblað!F183,Tvennd.kk!$D$3:$D$1020,0),6),IF(AND(G183="Female",B183="Einliðaleikur"),INDEX(Einl.kvk!$A$3:$F$1001,MATCH(Skráningarblað!F183,Einl.kvk!$D$3:$D$1001,0),6),IF(AND(G183="Female",B183="Tvíliðaleikur"),INDEX(Tvíl.kvk!$A$3:$F$1002,MATCH(Skráningarblað!F183,Tvíl.kvk!$D$3:$D$1002,0),6),IF(AND(G183="Female",B183="Tvenndarleikur"),INDEX(Tvennd.kvk!$A$3:$F$1006,MATCH(Skráningarblað!F183,Tvennd.kvk!$D$3:$D$1006,0),6),"")))))),0)</f>
        <v/>
      </c>
      <c r="O183" s="13" t="str">
        <f>IFERROR(IF(F183="","",IF(AND(NOT(B183="Einliðaleikur"),D183=""),"Partner Wanted",INDEX(Leikmannaskrá!$A$2:$D$1156,MATCH(D183,Leikmannaskrá!$A$2:$A$1160,0),2))),"")</f>
        <v/>
      </c>
      <c r="P183" s="13" t="str">
        <f>IFERROR(INDEX(Leikmannaskrá!$A$2:$D$1156,MATCH(D183,Leikmannaskrá!$A$2:$A$1160,0),4),"")</f>
        <v/>
      </c>
      <c r="Q183" s="13" t="str">
        <f>IFERROR(IF(AND(P183="Male",B183="Einliðaleikur"),INDEX(Einl.kk!$A$3:$F$1037,MATCH(Skráningarblað!O183,Einl.kk!$D$3:$D$1037,0),2),IF(AND(P183="Male",B183="Tvíliðaleikur"),INDEX(Tvíl.kk!$A$3:$F$1052,MATCH(Skráningarblað!O183,Tvíl.kk!$D$3:$D$1052,0),2),IF(AND(P183="Male",B183="Tvenndarleikur"),INDEX(Tvennd.kk!$A$3:$F$1020,MATCH(Skráningarblað!O183,Tvennd.kk!$D$3:$D$1020,0),2),IF(AND(P183="Female",B183="Einliðaleikur"),INDEX(Einl.kvk!$A$3:$F$1001,MATCH(Skráningarblað!O183,Einl.kvk!$D$3:$D$1001,0),2),IF(AND(P183="Female",B183="Tvíliðaleikur"),INDEX(Tvíl.kvk!$A$3:$F$1002,MATCH(Skráningarblað!O183,Tvíl.kvk!$D$3:$D$1002,0),2),IF(AND(P183="Female",B183="Tvenndarleikur"),INDEX(Tvennd.kvk!$A$3:$F$1006,MATCH(Skráningarblað!O183,Tvennd.kvk!$D$3:$D$1006,0),2),"")))))),"2. Deild")</f>
        <v/>
      </c>
      <c r="R183" s="13" t="str">
        <f t="shared" si="16"/>
        <v/>
      </c>
      <c r="S183" s="13" t="str">
        <f>IFERROR(IF(AND(P183="Male",B183="Einliðaleikur"),INDEX(Einl.kk!$A$3:$F$1037,MATCH(Skráningarblað!O183,Einl.kk!$D$3:$D$1037,0),6),IF(AND(P183="Male",B183="Tvíliðaleikur"),INDEX(Tvíl.kk!$A$3:$F$1052,MATCH(Skráningarblað!O183,Tvíl.kk!$D$3:$D$1052,0),6),IF(AND(P183="Male",B183="Tvenndarleikur"),INDEX(Tvennd.kk!$A$3:$F$1020,MATCH(Skráningarblað!O183,Tvennd.kk!$D$3:$D$1020,0),6),IF(AND(P183="Female",B183="Einliðaleikur"),INDEX(Einl.kvk!$A$3:$F$1001,MATCH(Skráningarblað!O183,Einl.kvk!$D$3:$D$1001,0),6),IF(AND(P183="Female",B183="Tvíliðaleikur"),INDEX(Tvíl.kvk!$A$3:$F$1002,MATCH(Skráningarblað!O183,Tvíl.kvk!$D$3:$D$1002,0),6),IF(AND(P183="Female",B183="Tvenndarleikur"),INDEX(Tvennd.kvk!$A$3:$F$1006,MATCH(Skráningarblað!O183,Tvennd.kvk!$D$3:$D$1006,0),6),"")))))),0)</f>
        <v/>
      </c>
      <c r="T183" s="13" t="str">
        <f>IFERROR(INDEX(Leikmannaskrá!$A$2:$E$597,MATCH(A183,Leikmannaskrá!$A$2:$A$597,0),5),"")</f>
        <v/>
      </c>
      <c r="U183" s="29" t="str">
        <f t="shared" si="17"/>
        <v/>
      </c>
    </row>
    <row r="184" spans="1:21" x14ac:dyDescent="0.35">
      <c r="A184" s="28"/>
      <c r="B184" s="28"/>
      <c r="C184" s="28"/>
      <c r="D184" s="28"/>
      <c r="E184" s="28"/>
      <c r="F184" s="13" t="str">
        <f>IFERROR(INDEX(Leikmannaskrá!$A$2:$D$1156,MATCH(A184,Leikmannaskrá!$A$2:$A$1160,0),2),"")</f>
        <v/>
      </c>
      <c r="G184" s="13" t="str">
        <f>IFERROR(INDEX(Leikmannaskrá!$A$2:$D$1156,MATCH(A184,Leikmannaskrá!$A$2:$A$1160,0),4),"")</f>
        <v/>
      </c>
      <c r="H184" s="13" t="str">
        <f>IFERROR(INDEX(Leikmannaskrá!$A$2:$D$1156,MATCH(A184,Leikmannaskrá!$A$2:$A$1160,0),3),"")</f>
        <v/>
      </c>
      <c r="I184" s="13" t="str">
        <f>IFERROR(IF(AND(G184="Male",B184="Einliðaleikur"),INDEX(Einl.kk!$A$3:$F$1037,MATCH(Skráningarblað!F184,Einl.kk!$D$3:$D$1037,0),2),IF(AND(G184="Male",B184="Tvíliðaleikur"),INDEX(Tvíl.kk!$A$3:$F$1052,MATCH(Skráningarblað!F184,Tvíl.kk!$D$3:$D$1052,0),2),IF(AND(G184="Male",B184="Tvenndarleikur"),INDEX(Tvennd.kk!$A$3:$F$1020,MATCH(Skráningarblað!F184,Tvennd.kk!$D$3:$D$1020,0),2),IF(AND(G184="Female",B184="Einliðaleikur"),INDEX(Einl.kvk!$A$3:$F$1001,MATCH(Skráningarblað!F184,Einl.kvk!$D$3:$D$1001,0),2),IF(AND(G184="Female",B184="Tvíliðaleikur"),INDEX(Tvíl.kvk!$A$3:$F$1002,MATCH(Skráningarblað!F184,Tvíl.kvk!$D$3:$D$1002,0),2),IF(AND(G184="Female",B184="Tvenndarleikur"),INDEX(Tvennd.kvk!$A$3:$F$1006,MATCH(Skráningarblað!F184,Tvennd.kvk!$D$3:$D$1006,0),2),"")))))),"2. Deild")</f>
        <v/>
      </c>
      <c r="J184" s="13" t="str">
        <f t="shared" si="12"/>
        <v/>
      </c>
      <c r="K184" s="13" t="str">
        <f t="shared" si="13"/>
        <v/>
      </c>
      <c r="L184" s="13">
        <f t="shared" si="14"/>
        <v>0</v>
      </c>
      <c r="M184" s="13" t="str">
        <f t="shared" si="15"/>
        <v xml:space="preserve"> -  </v>
      </c>
      <c r="N184" s="13" t="str">
        <f>IFERROR(IF(AND(G184="Male",B184="Einliðaleikur"),INDEX(Einl.kk!$A$3:$F$1037,MATCH(Skráningarblað!F184,Einl.kk!$D$3:$D$1037,0),6),IF(AND(G184="Male",B184="Tvíliðaleikur"),INDEX(Tvíl.kk!$A$3:$F$1052,MATCH(Skráningarblað!F184,Tvíl.kk!$D$3:$D$1052,0),6),IF(AND(G184="Male",B184="Tvenndarleikur"),INDEX(Tvennd.kk!$A$3:$F$1020,MATCH(Skráningarblað!F184,Tvennd.kk!$D$3:$D$1020,0),6),IF(AND(G184="Female",B184="Einliðaleikur"),INDEX(Einl.kvk!$A$3:$F$1001,MATCH(Skráningarblað!F184,Einl.kvk!$D$3:$D$1001,0),6),IF(AND(G184="Female",B184="Tvíliðaleikur"),INDEX(Tvíl.kvk!$A$3:$F$1002,MATCH(Skráningarblað!F184,Tvíl.kvk!$D$3:$D$1002,0),6),IF(AND(G184="Female",B184="Tvenndarleikur"),INDEX(Tvennd.kvk!$A$3:$F$1006,MATCH(Skráningarblað!F184,Tvennd.kvk!$D$3:$D$1006,0),6),"")))))),0)</f>
        <v/>
      </c>
      <c r="O184" s="13" t="str">
        <f>IFERROR(IF(F184="","",IF(AND(NOT(B184="Einliðaleikur"),D184=""),"Partner Wanted",INDEX(Leikmannaskrá!$A$2:$D$1156,MATCH(D184,Leikmannaskrá!$A$2:$A$1160,0),2))),"")</f>
        <v/>
      </c>
      <c r="P184" s="13" t="str">
        <f>IFERROR(INDEX(Leikmannaskrá!$A$2:$D$1156,MATCH(D184,Leikmannaskrá!$A$2:$A$1160,0),4),"")</f>
        <v/>
      </c>
      <c r="Q184" s="13" t="str">
        <f>IFERROR(IF(AND(P184="Male",B184="Einliðaleikur"),INDEX(Einl.kk!$A$3:$F$1037,MATCH(Skráningarblað!O184,Einl.kk!$D$3:$D$1037,0),2),IF(AND(P184="Male",B184="Tvíliðaleikur"),INDEX(Tvíl.kk!$A$3:$F$1052,MATCH(Skráningarblað!O184,Tvíl.kk!$D$3:$D$1052,0),2),IF(AND(P184="Male",B184="Tvenndarleikur"),INDEX(Tvennd.kk!$A$3:$F$1020,MATCH(Skráningarblað!O184,Tvennd.kk!$D$3:$D$1020,0),2),IF(AND(P184="Female",B184="Einliðaleikur"),INDEX(Einl.kvk!$A$3:$F$1001,MATCH(Skráningarblað!O184,Einl.kvk!$D$3:$D$1001,0),2),IF(AND(P184="Female",B184="Tvíliðaleikur"),INDEX(Tvíl.kvk!$A$3:$F$1002,MATCH(Skráningarblað!O184,Tvíl.kvk!$D$3:$D$1002,0),2),IF(AND(P184="Female",B184="Tvenndarleikur"),INDEX(Tvennd.kvk!$A$3:$F$1006,MATCH(Skráningarblað!O184,Tvennd.kvk!$D$3:$D$1006,0),2),"")))))),"2. Deild")</f>
        <v/>
      </c>
      <c r="R184" s="13" t="str">
        <f t="shared" si="16"/>
        <v/>
      </c>
      <c r="S184" s="13" t="str">
        <f>IFERROR(IF(AND(P184="Male",B184="Einliðaleikur"),INDEX(Einl.kk!$A$3:$F$1037,MATCH(Skráningarblað!O184,Einl.kk!$D$3:$D$1037,0),6),IF(AND(P184="Male",B184="Tvíliðaleikur"),INDEX(Tvíl.kk!$A$3:$F$1052,MATCH(Skráningarblað!O184,Tvíl.kk!$D$3:$D$1052,0),6),IF(AND(P184="Male",B184="Tvenndarleikur"),INDEX(Tvennd.kk!$A$3:$F$1020,MATCH(Skráningarblað!O184,Tvennd.kk!$D$3:$D$1020,0),6),IF(AND(P184="Female",B184="Einliðaleikur"),INDEX(Einl.kvk!$A$3:$F$1001,MATCH(Skráningarblað!O184,Einl.kvk!$D$3:$D$1001,0),6),IF(AND(P184="Female",B184="Tvíliðaleikur"),INDEX(Tvíl.kvk!$A$3:$F$1002,MATCH(Skráningarblað!O184,Tvíl.kvk!$D$3:$D$1002,0),6),IF(AND(P184="Female",B184="Tvenndarleikur"),INDEX(Tvennd.kvk!$A$3:$F$1006,MATCH(Skráningarblað!O184,Tvennd.kvk!$D$3:$D$1006,0),6),"")))))),0)</f>
        <v/>
      </c>
      <c r="T184" s="13" t="str">
        <f>IFERROR(INDEX(Leikmannaskrá!$A$2:$E$597,MATCH(A184,Leikmannaskrá!$A$2:$A$597,0),5),"")</f>
        <v/>
      </c>
      <c r="U184" s="29" t="str">
        <f t="shared" si="17"/>
        <v/>
      </c>
    </row>
    <row r="185" spans="1:21" x14ac:dyDescent="0.35">
      <c r="A185" s="28"/>
      <c r="B185" s="28"/>
      <c r="C185" s="28"/>
      <c r="D185" s="28"/>
      <c r="E185" s="28"/>
      <c r="F185" s="13" t="str">
        <f>IFERROR(INDEX(Leikmannaskrá!$A$2:$D$1156,MATCH(A185,Leikmannaskrá!$A$2:$A$1160,0),2),"")</f>
        <v/>
      </c>
      <c r="G185" s="13" t="str">
        <f>IFERROR(INDEX(Leikmannaskrá!$A$2:$D$1156,MATCH(A185,Leikmannaskrá!$A$2:$A$1160,0),4),"")</f>
        <v/>
      </c>
      <c r="H185" s="13" t="str">
        <f>IFERROR(INDEX(Leikmannaskrá!$A$2:$D$1156,MATCH(A185,Leikmannaskrá!$A$2:$A$1160,0),3),"")</f>
        <v/>
      </c>
      <c r="I185" s="13" t="str">
        <f>IFERROR(IF(AND(G185="Male",B185="Einliðaleikur"),INDEX(Einl.kk!$A$3:$F$1037,MATCH(Skráningarblað!F185,Einl.kk!$D$3:$D$1037,0),2),IF(AND(G185="Male",B185="Tvíliðaleikur"),INDEX(Tvíl.kk!$A$3:$F$1052,MATCH(Skráningarblað!F185,Tvíl.kk!$D$3:$D$1052,0),2),IF(AND(G185="Male",B185="Tvenndarleikur"),INDEX(Tvennd.kk!$A$3:$F$1020,MATCH(Skráningarblað!F185,Tvennd.kk!$D$3:$D$1020,0),2),IF(AND(G185="Female",B185="Einliðaleikur"),INDEX(Einl.kvk!$A$3:$F$1001,MATCH(Skráningarblað!F185,Einl.kvk!$D$3:$D$1001,0),2),IF(AND(G185="Female",B185="Tvíliðaleikur"),INDEX(Tvíl.kvk!$A$3:$F$1002,MATCH(Skráningarblað!F185,Tvíl.kvk!$D$3:$D$1002,0),2),IF(AND(G185="Female",B185="Tvenndarleikur"),INDEX(Tvennd.kvk!$A$3:$F$1006,MATCH(Skráningarblað!F185,Tvennd.kvk!$D$3:$D$1006,0),2),"")))))),"2. Deild")</f>
        <v/>
      </c>
      <c r="J185" s="13" t="str">
        <f t="shared" si="12"/>
        <v/>
      </c>
      <c r="K185" s="13" t="str">
        <f t="shared" si="13"/>
        <v/>
      </c>
      <c r="L185" s="13">
        <f t="shared" si="14"/>
        <v>0</v>
      </c>
      <c r="M185" s="13" t="str">
        <f t="shared" si="15"/>
        <v xml:space="preserve"> -  </v>
      </c>
      <c r="N185" s="13" t="str">
        <f>IFERROR(IF(AND(G185="Male",B185="Einliðaleikur"),INDEX(Einl.kk!$A$3:$F$1037,MATCH(Skráningarblað!F185,Einl.kk!$D$3:$D$1037,0),6),IF(AND(G185="Male",B185="Tvíliðaleikur"),INDEX(Tvíl.kk!$A$3:$F$1052,MATCH(Skráningarblað!F185,Tvíl.kk!$D$3:$D$1052,0),6),IF(AND(G185="Male",B185="Tvenndarleikur"),INDEX(Tvennd.kk!$A$3:$F$1020,MATCH(Skráningarblað!F185,Tvennd.kk!$D$3:$D$1020,0),6),IF(AND(G185="Female",B185="Einliðaleikur"),INDEX(Einl.kvk!$A$3:$F$1001,MATCH(Skráningarblað!F185,Einl.kvk!$D$3:$D$1001,0),6),IF(AND(G185="Female",B185="Tvíliðaleikur"),INDEX(Tvíl.kvk!$A$3:$F$1002,MATCH(Skráningarblað!F185,Tvíl.kvk!$D$3:$D$1002,0),6),IF(AND(G185="Female",B185="Tvenndarleikur"),INDEX(Tvennd.kvk!$A$3:$F$1006,MATCH(Skráningarblað!F185,Tvennd.kvk!$D$3:$D$1006,0),6),"")))))),0)</f>
        <v/>
      </c>
      <c r="O185" s="13" t="str">
        <f>IFERROR(IF(F185="","",IF(AND(NOT(B185="Einliðaleikur"),D185=""),"Partner Wanted",INDEX(Leikmannaskrá!$A$2:$D$1156,MATCH(D185,Leikmannaskrá!$A$2:$A$1160,0),2))),"")</f>
        <v/>
      </c>
      <c r="P185" s="13" t="str">
        <f>IFERROR(INDEX(Leikmannaskrá!$A$2:$D$1156,MATCH(D185,Leikmannaskrá!$A$2:$A$1160,0),4),"")</f>
        <v/>
      </c>
      <c r="Q185" s="13" t="str">
        <f>IFERROR(IF(AND(P185="Male",B185="Einliðaleikur"),INDEX(Einl.kk!$A$3:$F$1037,MATCH(Skráningarblað!O185,Einl.kk!$D$3:$D$1037,0),2),IF(AND(P185="Male",B185="Tvíliðaleikur"),INDEX(Tvíl.kk!$A$3:$F$1052,MATCH(Skráningarblað!O185,Tvíl.kk!$D$3:$D$1052,0),2),IF(AND(P185="Male",B185="Tvenndarleikur"),INDEX(Tvennd.kk!$A$3:$F$1020,MATCH(Skráningarblað!O185,Tvennd.kk!$D$3:$D$1020,0),2),IF(AND(P185="Female",B185="Einliðaleikur"),INDEX(Einl.kvk!$A$3:$F$1001,MATCH(Skráningarblað!O185,Einl.kvk!$D$3:$D$1001,0),2),IF(AND(P185="Female",B185="Tvíliðaleikur"),INDEX(Tvíl.kvk!$A$3:$F$1002,MATCH(Skráningarblað!O185,Tvíl.kvk!$D$3:$D$1002,0),2),IF(AND(P185="Female",B185="Tvenndarleikur"),INDEX(Tvennd.kvk!$A$3:$F$1006,MATCH(Skráningarblað!O185,Tvennd.kvk!$D$3:$D$1006,0),2),"")))))),"2. Deild")</f>
        <v/>
      </c>
      <c r="R185" s="13" t="str">
        <f t="shared" si="16"/>
        <v/>
      </c>
      <c r="S185" s="13" t="str">
        <f>IFERROR(IF(AND(P185="Male",B185="Einliðaleikur"),INDEX(Einl.kk!$A$3:$F$1037,MATCH(Skráningarblað!O185,Einl.kk!$D$3:$D$1037,0),6),IF(AND(P185="Male",B185="Tvíliðaleikur"),INDEX(Tvíl.kk!$A$3:$F$1052,MATCH(Skráningarblað!O185,Tvíl.kk!$D$3:$D$1052,0),6),IF(AND(P185="Male",B185="Tvenndarleikur"),INDEX(Tvennd.kk!$A$3:$F$1020,MATCH(Skráningarblað!O185,Tvennd.kk!$D$3:$D$1020,0),6),IF(AND(P185="Female",B185="Einliðaleikur"),INDEX(Einl.kvk!$A$3:$F$1001,MATCH(Skráningarblað!O185,Einl.kvk!$D$3:$D$1001,0),6),IF(AND(P185="Female",B185="Tvíliðaleikur"),INDEX(Tvíl.kvk!$A$3:$F$1002,MATCH(Skráningarblað!O185,Tvíl.kvk!$D$3:$D$1002,0),6),IF(AND(P185="Female",B185="Tvenndarleikur"),INDEX(Tvennd.kvk!$A$3:$F$1006,MATCH(Skráningarblað!O185,Tvennd.kvk!$D$3:$D$1006,0),6),"")))))),0)</f>
        <v/>
      </c>
      <c r="T185" s="13" t="str">
        <f>IFERROR(INDEX(Leikmannaskrá!$A$2:$E$597,MATCH(A185,Leikmannaskrá!$A$2:$A$597,0),5),"")</f>
        <v/>
      </c>
      <c r="U185" s="29" t="str">
        <f t="shared" si="17"/>
        <v/>
      </c>
    </row>
    <row r="186" spans="1:21" x14ac:dyDescent="0.35">
      <c r="A186" s="28"/>
      <c r="B186" s="28"/>
      <c r="C186" s="28"/>
      <c r="D186" s="28"/>
      <c r="E186" s="28"/>
      <c r="F186" s="13" t="str">
        <f>IFERROR(INDEX(Leikmannaskrá!$A$2:$D$1156,MATCH(A186,Leikmannaskrá!$A$2:$A$1160,0),2),"")</f>
        <v/>
      </c>
      <c r="G186" s="13" t="str">
        <f>IFERROR(INDEX(Leikmannaskrá!$A$2:$D$1156,MATCH(A186,Leikmannaskrá!$A$2:$A$1160,0),4),"")</f>
        <v/>
      </c>
      <c r="H186" s="13" t="str">
        <f>IFERROR(INDEX(Leikmannaskrá!$A$2:$D$1156,MATCH(A186,Leikmannaskrá!$A$2:$A$1160,0),3),"")</f>
        <v/>
      </c>
      <c r="I186" s="13" t="str">
        <f>IFERROR(IF(AND(G186="Male",B186="Einliðaleikur"),INDEX(Einl.kk!$A$3:$F$1037,MATCH(Skráningarblað!F186,Einl.kk!$D$3:$D$1037,0),2),IF(AND(G186="Male",B186="Tvíliðaleikur"),INDEX(Tvíl.kk!$A$3:$F$1052,MATCH(Skráningarblað!F186,Tvíl.kk!$D$3:$D$1052,0),2),IF(AND(G186="Male",B186="Tvenndarleikur"),INDEX(Tvennd.kk!$A$3:$F$1020,MATCH(Skráningarblað!F186,Tvennd.kk!$D$3:$D$1020,0),2),IF(AND(G186="Female",B186="Einliðaleikur"),INDEX(Einl.kvk!$A$3:$F$1001,MATCH(Skráningarblað!F186,Einl.kvk!$D$3:$D$1001,0),2),IF(AND(G186="Female",B186="Tvíliðaleikur"),INDEX(Tvíl.kvk!$A$3:$F$1002,MATCH(Skráningarblað!F186,Tvíl.kvk!$D$3:$D$1002,0),2),IF(AND(G186="Female",B186="Tvenndarleikur"),INDEX(Tvennd.kvk!$A$3:$F$1006,MATCH(Skráningarblað!F186,Tvennd.kvk!$D$3:$D$1006,0),2),"")))))),"2. Deild")</f>
        <v/>
      </c>
      <c r="J186" s="13" t="str">
        <f t="shared" si="12"/>
        <v/>
      </c>
      <c r="K186" s="13" t="str">
        <f t="shared" si="13"/>
        <v/>
      </c>
      <c r="L186" s="13">
        <f t="shared" si="14"/>
        <v>0</v>
      </c>
      <c r="M186" s="13" t="str">
        <f t="shared" si="15"/>
        <v xml:space="preserve"> -  </v>
      </c>
      <c r="N186" s="13" t="str">
        <f>IFERROR(IF(AND(G186="Male",B186="Einliðaleikur"),INDEX(Einl.kk!$A$3:$F$1037,MATCH(Skráningarblað!F186,Einl.kk!$D$3:$D$1037,0),6),IF(AND(G186="Male",B186="Tvíliðaleikur"),INDEX(Tvíl.kk!$A$3:$F$1052,MATCH(Skráningarblað!F186,Tvíl.kk!$D$3:$D$1052,0),6),IF(AND(G186="Male",B186="Tvenndarleikur"),INDEX(Tvennd.kk!$A$3:$F$1020,MATCH(Skráningarblað!F186,Tvennd.kk!$D$3:$D$1020,0),6),IF(AND(G186="Female",B186="Einliðaleikur"),INDEX(Einl.kvk!$A$3:$F$1001,MATCH(Skráningarblað!F186,Einl.kvk!$D$3:$D$1001,0),6),IF(AND(G186="Female",B186="Tvíliðaleikur"),INDEX(Tvíl.kvk!$A$3:$F$1002,MATCH(Skráningarblað!F186,Tvíl.kvk!$D$3:$D$1002,0),6),IF(AND(G186="Female",B186="Tvenndarleikur"),INDEX(Tvennd.kvk!$A$3:$F$1006,MATCH(Skráningarblað!F186,Tvennd.kvk!$D$3:$D$1006,0),6),"")))))),0)</f>
        <v/>
      </c>
      <c r="O186" s="13" t="str">
        <f>IFERROR(IF(F186="","",IF(AND(NOT(B186="Einliðaleikur"),D186=""),"Partner Wanted",INDEX(Leikmannaskrá!$A$2:$D$1156,MATCH(D186,Leikmannaskrá!$A$2:$A$1160,0),2))),"")</f>
        <v/>
      </c>
      <c r="P186" s="13" t="str">
        <f>IFERROR(INDEX(Leikmannaskrá!$A$2:$D$1156,MATCH(D186,Leikmannaskrá!$A$2:$A$1160,0),4),"")</f>
        <v/>
      </c>
      <c r="Q186" s="13" t="str">
        <f>IFERROR(IF(AND(P186="Male",B186="Einliðaleikur"),INDEX(Einl.kk!$A$3:$F$1037,MATCH(Skráningarblað!O186,Einl.kk!$D$3:$D$1037,0),2),IF(AND(P186="Male",B186="Tvíliðaleikur"),INDEX(Tvíl.kk!$A$3:$F$1052,MATCH(Skráningarblað!O186,Tvíl.kk!$D$3:$D$1052,0),2),IF(AND(P186="Male",B186="Tvenndarleikur"),INDEX(Tvennd.kk!$A$3:$F$1020,MATCH(Skráningarblað!O186,Tvennd.kk!$D$3:$D$1020,0),2),IF(AND(P186="Female",B186="Einliðaleikur"),INDEX(Einl.kvk!$A$3:$F$1001,MATCH(Skráningarblað!O186,Einl.kvk!$D$3:$D$1001,0),2),IF(AND(P186="Female",B186="Tvíliðaleikur"),INDEX(Tvíl.kvk!$A$3:$F$1002,MATCH(Skráningarblað!O186,Tvíl.kvk!$D$3:$D$1002,0),2),IF(AND(P186="Female",B186="Tvenndarleikur"),INDEX(Tvennd.kvk!$A$3:$F$1006,MATCH(Skráningarblað!O186,Tvennd.kvk!$D$3:$D$1006,0),2),"")))))),"2. Deild")</f>
        <v/>
      </c>
      <c r="R186" s="13" t="str">
        <f t="shared" si="16"/>
        <v/>
      </c>
      <c r="S186" s="13" t="str">
        <f>IFERROR(IF(AND(P186="Male",B186="Einliðaleikur"),INDEX(Einl.kk!$A$3:$F$1037,MATCH(Skráningarblað!O186,Einl.kk!$D$3:$D$1037,0),6),IF(AND(P186="Male",B186="Tvíliðaleikur"),INDEX(Tvíl.kk!$A$3:$F$1052,MATCH(Skráningarblað!O186,Tvíl.kk!$D$3:$D$1052,0),6),IF(AND(P186="Male",B186="Tvenndarleikur"),INDEX(Tvennd.kk!$A$3:$F$1020,MATCH(Skráningarblað!O186,Tvennd.kk!$D$3:$D$1020,0),6),IF(AND(P186="Female",B186="Einliðaleikur"),INDEX(Einl.kvk!$A$3:$F$1001,MATCH(Skráningarblað!O186,Einl.kvk!$D$3:$D$1001,0),6),IF(AND(P186="Female",B186="Tvíliðaleikur"),INDEX(Tvíl.kvk!$A$3:$F$1002,MATCH(Skráningarblað!O186,Tvíl.kvk!$D$3:$D$1002,0),6),IF(AND(P186="Female",B186="Tvenndarleikur"),INDEX(Tvennd.kvk!$A$3:$F$1006,MATCH(Skráningarblað!O186,Tvennd.kvk!$D$3:$D$1006,0),6),"")))))),0)</f>
        <v/>
      </c>
      <c r="T186" s="13" t="str">
        <f>IFERROR(INDEX(Leikmannaskrá!$A$2:$E$597,MATCH(A186,Leikmannaskrá!$A$2:$A$597,0),5),"")</f>
        <v/>
      </c>
      <c r="U186" s="29" t="str">
        <f t="shared" si="17"/>
        <v/>
      </c>
    </row>
    <row r="187" spans="1:21" x14ac:dyDescent="0.35">
      <c r="A187" s="28"/>
      <c r="B187" s="28"/>
      <c r="C187" s="28"/>
      <c r="D187" s="28"/>
      <c r="E187" s="28"/>
      <c r="F187" s="13" t="str">
        <f>IFERROR(INDEX(Leikmannaskrá!$A$2:$D$1156,MATCH(A187,Leikmannaskrá!$A$2:$A$1160,0),2),"")</f>
        <v/>
      </c>
      <c r="G187" s="13" t="str">
        <f>IFERROR(INDEX(Leikmannaskrá!$A$2:$D$1156,MATCH(A187,Leikmannaskrá!$A$2:$A$1160,0),4),"")</f>
        <v/>
      </c>
      <c r="H187" s="13" t="str">
        <f>IFERROR(INDEX(Leikmannaskrá!$A$2:$D$1156,MATCH(A187,Leikmannaskrá!$A$2:$A$1160,0),3),"")</f>
        <v/>
      </c>
      <c r="I187" s="13" t="str">
        <f>IFERROR(IF(AND(G187="Male",B187="Einliðaleikur"),INDEX(Einl.kk!$A$3:$F$1037,MATCH(Skráningarblað!F187,Einl.kk!$D$3:$D$1037,0),2),IF(AND(G187="Male",B187="Tvíliðaleikur"),INDEX(Tvíl.kk!$A$3:$F$1052,MATCH(Skráningarblað!F187,Tvíl.kk!$D$3:$D$1052,0),2),IF(AND(G187="Male",B187="Tvenndarleikur"),INDEX(Tvennd.kk!$A$3:$F$1020,MATCH(Skráningarblað!F187,Tvennd.kk!$D$3:$D$1020,0),2),IF(AND(G187="Female",B187="Einliðaleikur"),INDEX(Einl.kvk!$A$3:$F$1001,MATCH(Skráningarblað!F187,Einl.kvk!$D$3:$D$1001,0),2),IF(AND(G187="Female",B187="Tvíliðaleikur"),INDEX(Tvíl.kvk!$A$3:$F$1002,MATCH(Skráningarblað!F187,Tvíl.kvk!$D$3:$D$1002,0),2),IF(AND(G187="Female",B187="Tvenndarleikur"),INDEX(Tvennd.kvk!$A$3:$F$1006,MATCH(Skráningarblað!F187,Tvennd.kvk!$D$3:$D$1006,0),2),"")))))),"2. Deild")</f>
        <v/>
      </c>
      <c r="J187" s="13" t="str">
        <f t="shared" si="12"/>
        <v/>
      </c>
      <c r="K187" s="13" t="str">
        <f t="shared" si="13"/>
        <v/>
      </c>
      <c r="L187" s="13">
        <f t="shared" si="14"/>
        <v>0</v>
      </c>
      <c r="M187" s="13" t="str">
        <f t="shared" si="15"/>
        <v xml:space="preserve"> -  </v>
      </c>
      <c r="N187" s="13" t="str">
        <f>IFERROR(IF(AND(G187="Male",B187="Einliðaleikur"),INDEX(Einl.kk!$A$3:$F$1037,MATCH(Skráningarblað!F187,Einl.kk!$D$3:$D$1037,0),6),IF(AND(G187="Male",B187="Tvíliðaleikur"),INDEX(Tvíl.kk!$A$3:$F$1052,MATCH(Skráningarblað!F187,Tvíl.kk!$D$3:$D$1052,0),6),IF(AND(G187="Male",B187="Tvenndarleikur"),INDEX(Tvennd.kk!$A$3:$F$1020,MATCH(Skráningarblað!F187,Tvennd.kk!$D$3:$D$1020,0),6),IF(AND(G187="Female",B187="Einliðaleikur"),INDEX(Einl.kvk!$A$3:$F$1001,MATCH(Skráningarblað!F187,Einl.kvk!$D$3:$D$1001,0),6),IF(AND(G187="Female",B187="Tvíliðaleikur"),INDEX(Tvíl.kvk!$A$3:$F$1002,MATCH(Skráningarblað!F187,Tvíl.kvk!$D$3:$D$1002,0),6),IF(AND(G187="Female",B187="Tvenndarleikur"),INDEX(Tvennd.kvk!$A$3:$F$1006,MATCH(Skráningarblað!F187,Tvennd.kvk!$D$3:$D$1006,0),6),"")))))),0)</f>
        <v/>
      </c>
      <c r="O187" s="13" t="str">
        <f>IFERROR(IF(F187="","",IF(AND(NOT(B187="Einliðaleikur"),D187=""),"Partner Wanted",INDEX(Leikmannaskrá!$A$2:$D$1156,MATCH(D187,Leikmannaskrá!$A$2:$A$1160,0),2))),"")</f>
        <v/>
      </c>
      <c r="P187" s="13" t="str">
        <f>IFERROR(INDEX(Leikmannaskrá!$A$2:$D$1156,MATCH(D187,Leikmannaskrá!$A$2:$A$1160,0),4),"")</f>
        <v/>
      </c>
      <c r="Q187" s="13" t="str">
        <f>IFERROR(IF(AND(P187="Male",B187="Einliðaleikur"),INDEX(Einl.kk!$A$3:$F$1037,MATCH(Skráningarblað!O187,Einl.kk!$D$3:$D$1037,0),2),IF(AND(P187="Male",B187="Tvíliðaleikur"),INDEX(Tvíl.kk!$A$3:$F$1052,MATCH(Skráningarblað!O187,Tvíl.kk!$D$3:$D$1052,0),2),IF(AND(P187="Male",B187="Tvenndarleikur"),INDEX(Tvennd.kk!$A$3:$F$1020,MATCH(Skráningarblað!O187,Tvennd.kk!$D$3:$D$1020,0),2),IF(AND(P187="Female",B187="Einliðaleikur"),INDEX(Einl.kvk!$A$3:$F$1001,MATCH(Skráningarblað!O187,Einl.kvk!$D$3:$D$1001,0),2),IF(AND(P187="Female",B187="Tvíliðaleikur"),INDEX(Tvíl.kvk!$A$3:$F$1002,MATCH(Skráningarblað!O187,Tvíl.kvk!$D$3:$D$1002,0),2),IF(AND(P187="Female",B187="Tvenndarleikur"),INDEX(Tvennd.kvk!$A$3:$F$1006,MATCH(Skráningarblað!O187,Tvennd.kvk!$D$3:$D$1006,0),2),"")))))),"2. Deild")</f>
        <v/>
      </c>
      <c r="R187" s="13" t="str">
        <f t="shared" si="16"/>
        <v/>
      </c>
      <c r="S187" s="13" t="str">
        <f>IFERROR(IF(AND(P187="Male",B187="Einliðaleikur"),INDEX(Einl.kk!$A$3:$F$1037,MATCH(Skráningarblað!O187,Einl.kk!$D$3:$D$1037,0),6),IF(AND(P187="Male",B187="Tvíliðaleikur"),INDEX(Tvíl.kk!$A$3:$F$1052,MATCH(Skráningarblað!O187,Tvíl.kk!$D$3:$D$1052,0),6),IF(AND(P187="Male",B187="Tvenndarleikur"),INDEX(Tvennd.kk!$A$3:$F$1020,MATCH(Skráningarblað!O187,Tvennd.kk!$D$3:$D$1020,0),6),IF(AND(P187="Female",B187="Einliðaleikur"),INDEX(Einl.kvk!$A$3:$F$1001,MATCH(Skráningarblað!O187,Einl.kvk!$D$3:$D$1001,0),6),IF(AND(P187="Female",B187="Tvíliðaleikur"),INDEX(Tvíl.kvk!$A$3:$F$1002,MATCH(Skráningarblað!O187,Tvíl.kvk!$D$3:$D$1002,0),6),IF(AND(P187="Female",B187="Tvenndarleikur"),INDEX(Tvennd.kvk!$A$3:$F$1006,MATCH(Skráningarblað!O187,Tvennd.kvk!$D$3:$D$1006,0),6),"")))))),0)</f>
        <v/>
      </c>
      <c r="T187" s="13" t="str">
        <f>IFERROR(INDEX(Leikmannaskrá!$A$2:$E$597,MATCH(A187,Leikmannaskrá!$A$2:$A$597,0),5),"")</f>
        <v/>
      </c>
      <c r="U187" s="29" t="str">
        <f t="shared" si="17"/>
        <v/>
      </c>
    </row>
    <row r="188" spans="1:21" x14ac:dyDescent="0.35">
      <c r="A188" s="28"/>
      <c r="B188" s="28"/>
      <c r="C188" s="28"/>
      <c r="D188" s="28"/>
      <c r="E188" s="28"/>
      <c r="F188" s="13" t="str">
        <f>IFERROR(INDEX(Leikmannaskrá!$A$2:$D$1156,MATCH(A188,Leikmannaskrá!$A$2:$A$1160,0),2),"")</f>
        <v/>
      </c>
      <c r="G188" s="13" t="str">
        <f>IFERROR(INDEX(Leikmannaskrá!$A$2:$D$1156,MATCH(A188,Leikmannaskrá!$A$2:$A$1160,0),4),"")</f>
        <v/>
      </c>
      <c r="H188" s="13" t="str">
        <f>IFERROR(INDEX(Leikmannaskrá!$A$2:$D$1156,MATCH(A188,Leikmannaskrá!$A$2:$A$1160,0),3),"")</f>
        <v/>
      </c>
      <c r="I188" s="13" t="str">
        <f>IFERROR(IF(AND(G188="Male",B188="Einliðaleikur"),INDEX(Einl.kk!$A$3:$F$1037,MATCH(Skráningarblað!F188,Einl.kk!$D$3:$D$1037,0),2),IF(AND(G188="Male",B188="Tvíliðaleikur"),INDEX(Tvíl.kk!$A$3:$F$1052,MATCH(Skráningarblað!F188,Tvíl.kk!$D$3:$D$1052,0),2),IF(AND(G188="Male",B188="Tvenndarleikur"),INDEX(Tvennd.kk!$A$3:$F$1020,MATCH(Skráningarblað!F188,Tvennd.kk!$D$3:$D$1020,0),2),IF(AND(G188="Female",B188="Einliðaleikur"),INDEX(Einl.kvk!$A$3:$F$1001,MATCH(Skráningarblað!F188,Einl.kvk!$D$3:$D$1001,0),2),IF(AND(G188="Female",B188="Tvíliðaleikur"),INDEX(Tvíl.kvk!$A$3:$F$1002,MATCH(Skráningarblað!F188,Tvíl.kvk!$D$3:$D$1002,0),2),IF(AND(G188="Female",B188="Tvenndarleikur"),INDEX(Tvennd.kvk!$A$3:$F$1006,MATCH(Skráningarblað!F188,Tvennd.kvk!$D$3:$D$1006,0),2),"")))))),"2. Deild")</f>
        <v/>
      </c>
      <c r="J188" s="13" t="str">
        <f t="shared" si="12"/>
        <v/>
      </c>
      <c r="K188" s="13" t="str">
        <f t="shared" si="13"/>
        <v/>
      </c>
      <c r="L188" s="13">
        <f t="shared" si="14"/>
        <v>0</v>
      </c>
      <c r="M188" s="13" t="str">
        <f t="shared" si="15"/>
        <v xml:space="preserve"> -  </v>
      </c>
      <c r="N188" s="13" t="str">
        <f>IFERROR(IF(AND(G188="Male",B188="Einliðaleikur"),INDEX(Einl.kk!$A$3:$F$1037,MATCH(Skráningarblað!F188,Einl.kk!$D$3:$D$1037,0),6),IF(AND(G188="Male",B188="Tvíliðaleikur"),INDEX(Tvíl.kk!$A$3:$F$1052,MATCH(Skráningarblað!F188,Tvíl.kk!$D$3:$D$1052,0),6),IF(AND(G188="Male",B188="Tvenndarleikur"),INDEX(Tvennd.kk!$A$3:$F$1020,MATCH(Skráningarblað!F188,Tvennd.kk!$D$3:$D$1020,0),6),IF(AND(G188="Female",B188="Einliðaleikur"),INDEX(Einl.kvk!$A$3:$F$1001,MATCH(Skráningarblað!F188,Einl.kvk!$D$3:$D$1001,0),6),IF(AND(G188="Female",B188="Tvíliðaleikur"),INDEX(Tvíl.kvk!$A$3:$F$1002,MATCH(Skráningarblað!F188,Tvíl.kvk!$D$3:$D$1002,0),6),IF(AND(G188="Female",B188="Tvenndarleikur"),INDEX(Tvennd.kvk!$A$3:$F$1006,MATCH(Skráningarblað!F188,Tvennd.kvk!$D$3:$D$1006,0),6),"")))))),0)</f>
        <v/>
      </c>
      <c r="O188" s="13" t="str">
        <f>IFERROR(IF(F188="","",IF(AND(NOT(B188="Einliðaleikur"),D188=""),"Partner Wanted",INDEX(Leikmannaskrá!$A$2:$D$1156,MATCH(D188,Leikmannaskrá!$A$2:$A$1160,0),2))),"")</f>
        <v/>
      </c>
      <c r="P188" s="13" t="str">
        <f>IFERROR(INDEX(Leikmannaskrá!$A$2:$D$1156,MATCH(D188,Leikmannaskrá!$A$2:$A$1160,0),4),"")</f>
        <v/>
      </c>
      <c r="Q188" s="13" t="str">
        <f>IFERROR(IF(AND(P188="Male",B188="Einliðaleikur"),INDEX(Einl.kk!$A$3:$F$1037,MATCH(Skráningarblað!O188,Einl.kk!$D$3:$D$1037,0),2),IF(AND(P188="Male",B188="Tvíliðaleikur"),INDEX(Tvíl.kk!$A$3:$F$1052,MATCH(Skráningarblað!O188,Tvíl.kk!$D$3:$D$1052,0),2),IF(AND(P188="Male",B188="Tvenndarleikur"),INDEX(Tvennd.kk!$A$3:$F$1020,MATCH(Skráningarblað!O188,Tvennd.kk!$D$3:$D$1020,0),2),IF(AND(P188="Female",B188="Einliðaleikur"),INDEX(Einl.kvk!$A$3:$F$1001,MATCH(Skráningarblað!O188,Einl.kvk!$D$3:$D$1001,0),2),IF(AND(P188="Female",B188="Tvíliðaleikur"),INDEX(Tvíl.kvk!$A$3:$F$1002,MATCH(Skráningarblað!O188,Tvíl.kvk!$D$3:$D$1002,0),2),IF(AND(P188="Female",B188="Tvenndarleikur"),INDEX(Tvennd.kvk!$A$3:$F$1006,MATCH(Skráningarblað!O188,Tvennd.kvk!$D$3:$D$1006,0),2),"")))))),"2. Deild")</f>
        <v/>
      </c>
      <c r="R188" s="13" t="str">
        <f t="shared" si="16"/>
        <v/>
      </c>
      <c r="S188" s="13" t="str">
        <f>IFERROR(IF(AND(P188="Male",B188="Einliðaleikur"),INDEX(Einl.kk!$A$3:$F$1037,MATCH(Skráningarblað!O188,Einl.kk!$D$3:$D$1037,0),6),IF(AND(P188="Male",B188="Tvíliðaleikur"),INDEX(Tvíl.kk!$A$3:$F$1052,MATCH(Skráningarblað!O188,Tvíl.kk!$D$3:$D$1052,0),6),IF(AND(P188="Male",B188="Tvenndarleikur"),INDEX(Tvennd.kk!$A$3:$F$1020,MATCH(Skráningarblað!O188,Tvennd.kk!$D$3:$D$1020,0),6),IF(AND(P188="Female",B188="Einliðaleikur"),INDEX(Einl.kvk!$A$3:$F$1001,MATCH(Skráningarblað!O188,Einl.kvk!$D$3:$D$1001,0),6),IF(AND(P188="Female",B188="Tvíliðaleikur"),INDEX(Tvíl.kvk!$A$3:$F$1002,MATCH(Skráningarblað!O188,Tvíl.kvk!$D$3:$D$1002,0),6),IF(AND(P188="Female",B188="Tvenndarleikur"),INDEX(Tvennd.kvk!$A$3:$F$1006,MATCH(Skráningarblað!O188,Tvennd.kvk!$D$3:$D$1006,0),6),"")))))),0)</f>
        <v/>
      </c>
      <c r="T188" s="13" t="str">
        <f>IFERROR(INDEX(Leikmannaskrá!$A$2:$E$597,MATCH(A188,Leikmannaskrá!$A$2:$A$597,0),5),"")</f>
        <v/>
      </c>
      <c r="U188" s="29" t="str">
        <f t="shared" si="17"/>
        <v/>
      </c>
    </row>
    <row r="189" spans="1:21" x14ac:dyDescent="0.35">
      <c r="A189" s="28"/>
      <c r="B189" s="28"/>
      <c r="C189" s="28"/>
      <c r="D189" s="28"/>
      <c r="E189" s="28"/>
      <c r="F189" s="13" t="str">
        <f>IFERROR(INDEX(Leikmannaskrá!$A$2:$D$1156,MATCH(A189,Leikmannaskrá!$A$2:$A$1160,0),2),"")</f>
        <v/>
      </c>
      <c r="G189" s="13" t="str">
        <f>IFERROR(INDEX(Leikmannaskrá!$A$2:$D$1156,MATCH(A189,Leikmannaskrá!$A$2:$A$1160,0),4),"")</f>
        <v/>
      </c>
      <c r="H189" s="13" t="str">
        <f>IFERROR(INDEX(Leikmannaskrá!$A$2:$D$1156,MATCH(A189,Leikmannaskrá!$A$2:$A$1160,0),3),"")</f>
        <v/>
      </c>
      <c r="I189" s="13" t="str">
        <f>IFERROR(IF(AND(G189="Male",B189="Einliðaleikur"),INDEX(Einl.kk!$A$3:$F$1037,MATCH(Skráningarblað!F189,Einl.kk!$D$3:$D$1037,0),2),IF(AND(G189="Male",B189="Tvíliðaleikur"),INDEX(Tvíl.kk!$A$3:$F$1052,MATCH(Skráningarblað!F189,Tvíl.kk!$D$3:$D$1052,0),2),IF(AND(G189="Male",B189="Tvenndarleikur"),INDEX(Tvennd.kk!$A$3:$F$1020,MATCH(Skráningarblað!F189,Tvennd.kk!$D$3:$D$1020,0),2),IF(AND(G189="Female",B189="Einliðaleikur"),INDEX(Einl.kvk!$A$3:$F$1001,MATCH(Skráningarblað!F189,Einl.kvk!$D$3:$D$1001,0),2),IF(AND(G189="Female",B189="Tvíliðaleikur"),INDEX(Tvíl.kvk!$A$3:$F$1002,MATCH(Skráningarblað!F189,Tvíl.kvk!$D$3:$D$1002,0),2),IF(AND(G189="Female",B189="Tvenndarleikur"),INDEX(Tvennd.kvk!$A$3:$F$1006,MATCH(Skráningarblað!F189,Tvennd.kvk!$D$3:$D$1006,0),2),"")))))),"2. Deild")</f>
        <v/>
      </c>
      <c r="J189" s="13" t="str">
        <f t="shared" si="12"/>
        <v/>
      </c>
      <c r="K189" s="13" t="str">
        <f t="shared" si="13"/>
        <v/>
      </c>
      <c r="L189" s="13">
        <f t="shared" si="14"/>
        <v>0</v>
      </c>
      <c r="M189" s="13" t="str">
        <f t="shared" si="15"/>
        <v xml:space="preserve"> -  </v>
      </c>
      <c r="N189" s="13" t="str">
        <f>IFERROR(IF(AND(G189="Male",B189="Einliðaleikur"),INDEX(Einl.kk!$A$3:$F$1037,MATCH(Skráningarblað!F189,Einl.kk!$D$3:$D$1037,0),6),IF(AND(G189="Male",B189="Tvíliðaleikur"),INDEX(Tvíl.kk!$A$3:$F$1052,MATCH(Skráningarblað!F189,Tvíl.kk!$D$3:$D$1052,0),6),IF(AND(G189="Male",B189="Tvenndarleikur"),INDEX(Tvennd.kk!$A$3:$F$1020,MATCH(Skráningarblað!F189,Tvennd.kk!$D$3:$D$1020,0),6),IF(AND(G189="Female",B189="Einliðaleikur"),INDEX(Einl.kvk!$A$3:$F$1001,MATCH(Skráningarblað!F189,Einl.kvk!$D$3:$D$1001,0),6),IF(AND(G189="Female",B189="Tvíliðaleikur"),INDEX(Tvíl.kvk!$A$3:$F$1002,MATCH(Skráningarblað!F189,Tvíl.kvk!$D$3:$D$1002,0),6),IF(AND(G189="Female",B189="Tvenndarleikur"),INDEX(Tvennd.kvk!$A$3:$F$1006,MATCH(Skráningarblað!F189,Tvennd.kvk!$D$3:$D$1006,0),6),"")))))),0)</f>
        <v/>
      </c>
      <c r="O189" s="13" t="str">
        <f>IFERROR(IF(F189="","",IF(AND(NOT(B189="Einliðaleikur"),D189=""),"Partner Wanted",INDEX(Leikmannaskrá!$A$2:$D$1156,MATCH(D189,Leikmannaskrá!$A$2:$A$1160,0),2))),"")</f>
        <v/>
      </c>
      <c r="P189" s="13" t="str">
        <f>IFERROR(INDEX(Leikmannaskrá!$A$2:$D$1156,MATCH(D189,Leikmannaskrá!$A$2:$A$1160,0),4),"")</f>
        <v/>
      </c>
      <c r="Q189" s="13" t="str">
        <f>IFERROR(IF(AND(P189="Male",B189="Einliðaleikur"),INDEX(Einl.kk!$A$3:$F$1037,MATCH(Skráningarblað!O189,Einl.kk!$D$3:$D$1037,0),2),IF(AND(P189="Male",B189="Tvíliðaleikur"),INDEX(Tvíl.kk!$A$3:$F$1052,MATCH(Skráningarblað!O189,Tvíl.kk!$D$3:$D$1052,0),2),IF(AND(P189="Male",B189="Tvenndarleikur"),INDEX(Tvennd.kk!$A$3:$F$1020,MATCH(Skráningarblað!O189,Tvennd.kk!$D$3:$D$1020,0),2),IF(AND(P189="Female",B189="Einliðaleikur"),INDEX(Einl.kvk!$A$3:$F$1001,MATCH(Skráningarblað!O189,Einl.kvk!$D$3:$D$1001,0),2),IF(AND(P189="Female",B189="Tvíliðaleikur"),INDEX(Tvíl.kvk!$A$3:$F$1002,MATCH(Skráningarblað!O189,Tvíl.kvk!$D$3:$D$1002,0),2),IF(AND(P189="Female",B189="Tvenndarleikur"),INDEX(Tvennd.kvk!$A$3:$F$1006,MATCH(Skráningarblað!O189,Tvennd.kvk!$D$3:$D$1006,0),2),"")))))),"2. Deild")</f>
        <v/>
      </c>
      <c r="R189" s="13" t="str">
        <f t="shared" si="16"/>
        <v/>
      </c>
      <c r="S189" s="13" t="str">
        <f>IFERROR(IF(AND(P189="Male",B189="Einliðaleikur"),INDEX(Einl.kk!$A$3:$F$1037,MATCH(Skráningarblað!O189,Einl.kk!$D$3:$D$1037,0),6),IF(AND(P189="Male",B189="Tvíliðaleikur"),INDEX(Tvíl.kk!$A$3:$F$1052,MATCH(Skráningarblað!O189,Tvíl.kk!$D$3:$D$1052,0),6),IF(AND(P189="Male",B189="Tvenndarleikur"),INDEX(Tvennd.kk!$A$3:$F$1020,MATCH(Skráningarblað!O189,Tvennd.kk!$D$3:$D$1020,0),6),IF(AND(P189="Female",B189="Einliðaleikur"),INDEX(Einl.kvk!$A$3:$F$1001,MATCH(Skráningarblað!O189,Einl.kvk!$D$3:$D$1001,0),6),IF(AND(P189="Female",B189="Tvíliðaleikur"),INDEX(Tvíl.kvk!$A$3:$F$1002,MATCH(Skráningarblað!O189,Tvíl.kvk!$D$3:$D$1002,0),6),IF(AND(P189="Female",B189="Tvenndarleikur"),INDEX(Tvennd.kvk!$A$3:$F$1006,MATCH(Skráningarblað!O189,Tvennd.kvk!$D$3:$D$1006,0),6),"")))))),0)</f>
        <v/>
      </c>
      <c r="T189" s="13" t="str">
        <f>IFERROR(INDEX(Leikmannaskrá!$A$2:$E$597,MATCH(A189,Leikmannaskrá!$A$2:$A$597,0),5),"")</f>
        <v/>
      </c>
      <c r="U189" s="29" t="str">
        <f t="shared" si="17"/>
        <v/>
      </c>
    </row>
    <row r="190" spans="1:21" x14ac:dyDescent="0.35">
      <c r="A190" s="28"/>
      <c r="B190" s="28"/>
      <c r="C190" s="28"/>
      <c r="D190" s="28"/>
      <c r="E190" s="28"/>
      <c r="F190" s="13" t="str">
        <f>IFERROR(INDEX(Leikmannaskrá!$A$2:$D$1156,MATCH(A190,Leikmannaskrá!$A$2:$A$1160,0),2),"")</f>
        <v/>
      </c>
      <c r="G190" s="13" t="str">
        <f>IFERROR(INDEX(Leikmannaskrá!$A$2:$D$1156,MATCH(A190,Leikmannaskrá!$A$2:$A$1160,0),4),"")</f>
        <v/>
      </c>
      <c r="H190" s="13" t="str">
        <f>IFERROR(INDEX(Leikmannaskrá!$A$2:$D$1156,MATCH(A190,Leikmannaskrá!$A$2:$A$1160,0),3),"")</f>
        <v/>
      </c>
      <c r="I190" s="13" t="str">
        <f>IFERROR(IF(AND(G190="Male",B190="Einliðaleikur"),INDEX(Einl.kk!$A$3:$F$1037,MATCH(Skráningarblað!F190,Einl.kk!$D$3:$D$1037,0),2),IF(AND(G190="Male",B190="Tvíliðaleikur"),INDEX(Tvíl.kk!$A$3:$F$1052,MATCH(Skráningarblað!F190,Tvíl.kk!$D$3:$D$1052,0),2),IF(AND(G190="Male",B190="Tvenndarleikur"),INDEX(Tvennd.kk!$A$3:$F$1020,MATCH(Skráningarblað!F190,Tvennd.kk!$D$3:$D$1020,0),2),IF(AND(G190="Female",B190="Einliðaleikur"),INDEX(Einl.kvk!$A$3:$F$1001,MATCH(Skráningarblað!F190,Einl.kvk!$D$3:$D$1001,0),2),IF(AND(G190="Female",B190="Tvíliðaleikur"),INDEX(Tvíl.kvk!$A$3:$F$1002,MATCH(Skráningarblað!F190,Tvíl.kvk!$D$3:$D$1002,0),2),IF(AND(G190="Female",B190="Tvenndarleikur"),INDEX(Tvennd.kvk!$A$3:$F$1006,MATCH(Skráningarblað!F190,Tvennd.kvk!$D$3:$D$1006,0),2),"")))))),"2. Deild")</f>
        <v/>
      </c>
      <c r="J190" s="13" t="str">
        <f t="shared" si="12"/>
        <v/>
      </c>
      <c r="K190" s="13" t="str">
        <f t="shared" si="13"/>
        <v/>
      </c>
      <c r="L190" s="13">
        <f t="shared" si="14"/>
        <v>0</v>
      </c>
      <c r="M190" s="13" t="str">
        <f t="shared" si="15"/>
        <v xml:space="preserve"> -  </v>
      </c>
      <c r="N190" s="13" t="str">
        <f>IFERROR(IF(AND(G190="Male",B190="Einliðaleikur"),INDEX(Einl.kk!$A$3:$F$1037,MATCH(Skráningarblað!F190,Einl.kk!$D$3:$D$1037,0),6),IF(AND(G190="Male",B190="Tvíliðaleikur"),INDEX(Tvíl.kk!$A$3:$F$1052,MATCH(Skráningarblað!F190,Tvíl.kk!$D$3:$D$1052,0),6),IF(AND(G190="Male",B190="Tvenndarleikur"),INDEX(Tvennd.kk!$A$3:$F$1020,MATCH(Skráningarblað!F190,Tvennd.kk!$D$3:$D$1020,0),6),IF(AND(G190="Female",B190="Einliðaleikur"),INDEX(Einl.kvk!$A$3:$F$1001,MATCH(Skráningarblað!F190,Einl.kvk!$D$3:$D$1001,0),6),IF(AND(G190="Female",B190="Tvíliðaleikur"),INDEX(Tvíl.kvk!$A$3:$F$1002,MATCH(Skráningarblað!F190,Tvíl.kvk!$D$3:$D$1002,0),6),IF(AND(G190="Female",B190="Tvenndarleikur"),INDEX(Tvennd.kvk!$A$3:$F$1006,MATCH(Skráningarblað!F190,Tvennd.kvk!$D$3:$D$1006,0),6),"")))))),0)</f>
        <v/>
      </c>
      <c r="O190" s="13" t="str">
        <f>IFERROR(IF(F190="","",IF(AND(NOT(B190="Einliðaleikur"),D190=""),"Partner Wanted",INDEX(Leikmannaskrá!$A$2:$D$1156,MATCH(D190,Leikmannaskrá!$A$2:$A$1160,0),2))),"")</f>
        <v/>
      </c>
      <c r="P190" s="13" t="str">
        <f>IFERROR(INDEX(Leikmannaskrá!$A$2:$D$1156,MATCH(D190,Leikmannaskrá!$A$2:$A$1160,0),4),"")</f>
        <v/>
      </c>
      <c r="Q190" s="13" t="str">
        <f>IFERROR(IF(AND(P190="Male",B190="Einliðaleikur"),INDEX(Einl.kk!$A$3:$F$1037,MATCH(Skráningarblað!O190,Einl.kk!$D$3:$D$1037,0),2),IF(AND(P190="Male",B190="Tvíliðaleikur"),INDEX(Tvíl.kk!$A$3:$F$1052,MATCH(Skráningarblað!O190,Tvíl.kk!$D$3:$D$1052,0),2),IF(AND(P190="Male",B190="Tvenndarleikur"),INDEX(Tvennd.kk!$A$3:$F$1020,MATCH(Skráningarblað!O190,Tvennd.kk!$D$3:$D$1020,0),2),IF(AND(P190="Female",B190="Einliðaleikur"),INDEX(Einl.kvk!$A$3:$F$1001,MATCH(Skráningarblað!O190,Einl.kvk!$D$3:$D$1001,0),2),IF(AND(P190="Female",B190="Tvíliðaleikur"),INDEX(Tvíl.kvk!$A$3:$F$1002,MATCH(Skráningarblað!O190,Tvíl.kvk!$D$3:$D$1002,0),2),IF(AND(P190="Female",B190="Tvenndarleikur"),INDEX(Tvennd.kvk!$A$3:$F$1006,MATCH(Skráningarblað!O190,Tvennd.kvk!$D$3:$D$1006,0),2),"")))))),"2. Deild")</f>
        <v/>
      </c>
      <c r="R190" s="13" t="str">
        <f t="shared" si="16"/>
        <v/>
      </c>
      <c r="S190" s="13" t="str">
        <f>IFERROR(IF(AND(P190="Male",B190="Einliðaleikur"),INDEX(Einl.kk!$A$3:$F$1037,MATCH(Skráningarblað!O190,Einl.kk!$D$3:$D$1037,0),6),IF(AND(P190="Male",B190="Tvíliðaleikur"),INDEX(Tvíl.kk!$A$3:$F$1052,MATCH(Skráningarblað!O190,Tvíl.kk!$D$3:$D$1052,0),6),IF(AND(P190="Male",B190="Tvenndarleikur"),INDEX(Tvennd.kk!$A$3:$F$1020,MATCH(Skráningarblað!O190,Tvennd.kk!$D$3:$D$1020,0),6),IF(AND(P190="Female",B190="Einliðaleikur"),INDEX(Einl.kvk!$A$3:$F$1001,MATCH(Skráningarblað!O190,Einl.kvk!$D$3:$D$1001,0),6),IF(AND(P190="Female",B190="Tvíliðaleikur"),INDEX(Tvíl.kvk!$A$3:$F$1002,MATCH(Skráningarblað!O190,Tvíl.kvk!$D$3:$D$1002,0),6),IF(AND(P190="Female",B190="Tvenndarleikur"),INDEX(Tvennd.kvk!$A$3:$F$1006,MATCH(Skráningarblað!O190,Tvennd.kvk!$D$3:$D$1006,0),6),"")))))),0)</f>
        <v/>
      </c>
      <c r="T190" s="13" t="str">
        <f>IFERROR(INDEX(Leikmannaskrá!$A$2:$E$597,MATCH(A190,Leikmannaskrá!$A$2:$A$597,0),5),"")</f>
        <v/>
      </c>
      <c r="U190" s="29" t="str">
        <f t="shared" si="17"/>
        <v/>
      </c>
    </row>
    <row r="191" spans="1:21" x14ac:dyDescent="0.35">
      <c r="A191" s="28"/>
      <c r="B191" s="28"/>
      <c r="C191" s="28"/>
      <c r="D191" s="28"/>
      <c r="E191" s="28"/>
      <c r="F191" s="13" t="str">
        <f>IFERROR(INDEX(Leikmannaskrá!$A$2:$D$1156,MATCH(A191,Leikmannaskrá!$A$2:$A$1160,0),2),"")</f>
        <v/>
      </c>
      <c r="G191" s="13" t="str">
        <f>IFERROR(INDEX(Leikmannaskrá!$A$2:$D$1156,MATCH(A191,Leikmannaskrá!$A$2:$A$1160,0),4),"")</f>
        <v/>
      </c>
      <c r="H191" s="13" t="str">
        <f>IFERROR(INDEX(Leikmannaskrá!$A$2:$D$1156,MATCH(A191,Leikmannaskrá!$A$2:$A$1160,0),3),"")</f>
        <v/>
      </c>
      <c r="I191" s="13" t="str">
        <f>IFERROR(IF(AND(G191="Male",B191="Einliðaleikur"),INDEX(Einl.kk!$A$3:$F$1037,MATCH(Skráningarblað!F191,Einl.kk!$D$3:$D$1037,0),2),IF(AND(G191="Male",B191="Tvíliðaleikur"),INDEX(Tvíl.kk!$A$3:$F$1052,MATCH(Skráningarblað!F191,Tvíl.kk!$D$3:$D$1052,0),2),IF(AND(G191="Male",B191="Tvenndarleikur"),INDEX(Tvennd.kk!$A$3:$F$1020,MATCH(Skráningarblað!F191,Tvennd.kk!$D$3:$D$1020,0),2),IF(AND(G191="Female",B191="Einliðaleikur"),INDEX(Einl.kvk!$A$3:$F$1001,MATCH(Skráningarblað!F191,Einl.kvk!$D$3:$D$1001,0),2),IF(AND(G191="Female",B191="Tvíliðaleikur"),INDEX(Tvíl.kvk!$A$3:$F$1002,MATCH(Skráningarblað!F191,Tvíl.kvk!$D$3:$D$1002,0),2),IF(AND(G191="Female",B191="Tvenndarleikur"),INDEX(Tvennd.kvk!$A$3:$F$1006,MATCH(Skráningarblað!F191,Tvennd.kvk!$D$3:$D$1006,0),2),"")))))),"2. Deild")</f>
        <v/>
      </c>
      <c r="J191" s="13" t="str">
        <f t="shared" si="12"/>
        <v/>
      </c>
      <c r="K191" s="13" t="str">
        <f t="shared" si="13"/>
        <v/>
      </c>
      <c r="L191" s="13">
        <f t="shared" si="14"/>
        <v>0</v>
      </c>
      <c r="M191" s="13" t="str">
        <f t="shared" si="15"/>
        <v xml:space="preserve"> -  </v>
      </c>
      <c r="N191" s="13" t="str">
        <f>IFERROR(IF(AND(G191="Male",B191="Einliðaleikur"),INDEX(Einl.kk!$A$3:$F$1037,MATCH(Skráningarblað!F191,Einl.kk!$D$3:$D$1037,0),6),IF(AND(G191="Male",B191="Tvíliðaleikur"),INDEX(Tvíl.kk!$A$3:$F$1052,MATCH(Skráningarblað!F191,Tvíl.kk!$D$3:$D$1052,0),6),IF(AND(G191="Male",B191="Tvenndarleikur"),INDEX(Tvennd.kk!$A$3:$F$1020,MATCH(Skráningarblað!F191,Tvennd.kk!$D$3:$D$1020,0),6),IF(AND(G191="Female",B191="Einliðaleikur"),INDEX(Einl.kvk!$A$3:$F$1001,MATCH(Skráningarblað!F191,Einl.kvk!$D$3:$D$1001,0),6),IF(AND(G191="Female",B191="Tvíliðaleikur"),INDEX(Tvíl.kvk!$A$3:$F$1002,MATCH(Skráningarblað!F191,Tvíl.kvk!$D$3:$D$1002,0),6),IF(AND(G191="Female",B191="Tvenndarleikur"),INDEX(Tvennd.kvk!$A$3:$F$1006,MATCH(Skráningarblað!F191,Tvennd.kvk!$D$3:$D$1006,0),6),"")))))),0)</f>
        <v/>
      </c>
      <c r="O191" s="13" t="str">
        <f>IFERROR(IF(F191="","",IF(AND(NOT(B191="Einliðaleikur"),D191=""),"Partner Wanted",INDEX(Leikmannaskrá!$A$2:$D$1156,MATCH(D191,Leikmannaskrá!$A$2:$A$1160,0),2))),"")</f>
        <v/>
      </c>
      <c r="P191" s="13" t="str">
        <f>IFERROR(INDEX(Leikmannaskrá!$A$2:$D$1156,MATCH(D191,Leikmannaskrá!$A$2:$A$1160,0),4),"")</f>
        <v/>
      </c>
      <c r="Q191" s="13" t="str">
        <f>IFERROR(IF(AND(P191="Male",B191="Einliðaleikur"),INDEX(Einl.kk!$A$3:$F$1037,MATCH(Skráningarblað!O191,Einl.kk!$D$3:$D$1037,0),2),IF(AND(P191="Male",B191="Tvíliðaleikur"),INDEX(Tvíl.kk!$A$3:$F$1052,MATCH(Skráningarblað!O191,Tvíl.kk!$D$3:$D$1052,0),2),IF(AND(P191="Male",B191="Tvenndarleikur"),INDEX(Tvennd.kk!$A$3:$F$1020,MATCH(Skráningarblað!O191,Tvennd.kk!$D$3:$D$1020,0),2),IF(AND(P191="Female",B191="Einliðaleikur"),INDEX(Einl.kvk!$A$3:$F$1001,MATCH(Skráningarblað!O191,Einl.kvk!$D$3:$D$1001,0),2),IF(AND(P191="Female",B191="Tvíliðaleikur"),INDEX(Tvíl.kvk!$A$3:$F$1002,MATCH(Skráningarblað!O191,Tvíl.kvk!$D$3:$D$1002,0),2),IF(AND(P191="Female",B191="Tvenndarleikur"),INDEX(Tvennd.kvk!$A$3:$F$1006,MATCH(Skráningarblað!O191,Tvennd.kvk!$D$3:$D$1006,0),2),"")))))),"2. Deild")</f>
        <v/>
      </c>
      <c r="R191" s="13" t="str">
        <f t="shared" si="16"/>
        <v/>
      </c>
      <c r="S191" s="13" t="str">
        <f>IFERROR(IF(AND(P191="Male",B191="Einliðaleikur"),INDEX(Einl.kk!$A$3:$F$1037,MATCH(Skráningarblað!O191,Einl.kk!$D$3:$D$1037,0),6),IF(AND(P191="Male",B191="Tvíliðaleikur"),INDEX(Tvíl.kk!$A$3:$F$1052,MATCH(Skráningarblað!O191,Tvíl.kk!$D$3:$D$1052,0),6),IF(AND(P191="Male",B191="Tvenndarleikur"),INDEX(Tvennd.kk!$A$3:$F$1020,MATCH(Skráningarblað!O191,Tvennd.kk!$D$3:$D$1020,0),6),IF(AND(P191="Female",B191="Einliðaleikur"),INDEX(Einl.kvk!$A$3:$F$1001,MATCH(Skráningarblað!O191,Einl.kvk!$D$3:$D$1001,0),6),IF(AND(P191="Female",B191="Tvíliðaleikur"),INDEX(Tvíl.kvk!$A$3:$F$1002,MATCH(Skráningarblað!O191,Tvíl.kvk!$D$3:$D$1002,0),6),IF(AND(P191="Female",B191="Tvenndarleikur"),INDEX(Tvennd.kvk!$A$3:$F$1006,MATCH(Skráningarblað!O191,Tvennd.kvk!$D$3:$D$1006,0),6),"")))))),0)</f>
        <v/>
      </c>
      <c r="T191" s="13" t="str">
        <f>IFERROR(INDEX(Leikmannaskrá!$A$2:$E$597,MATCH(A191,Leikmannaskrá!$A$2:$A$597,0),5),"")</f>
        <v/>
      </c>
      <c r="U191" s="29" t="str">
        <f t="shared" si="17"/>
        <v/>
      </c>
    </row>
    <row r="192" spans="1:21" x14ac:dyDescent="0.35">
      <c r="A192" s="28"/>
      <c r="B192" s="28"/>
      <c r="C192" s="28"/>
      <c r="D192" s="28"/>
      <c r="E192" s="28"/>
      <c r="F192" s="13" t="str">
        <f>IFERROR(INDEX(Leikmannaskrá!$A$2:$D$1156,MATCH(A192,Leikmannaskrá!$A$2:$A$1160,0),2),"")</f>
        <v/>
      </c>
      <c r="G192" s="13" t="str">
        <f>IFERROR(INDEX(Leikmannaskrá!$A$2:$D$1156,MATCH(A192,Leikmannaskrá!$A$2:$A$1160,0),4),"")</f>
        <v/>
      </c>
      <c r="H192" s="13" t="str">
        <f>IFERROR(INDEX(Leikmannaskrá!$A$2:$D$1156,MATCH(A192,Leikmannaskrá!$A$2:$A$1160,0),3),"")</f>
        <v/>
      </c>
      <c r="I192" s="13" t="str">
        <f>IFERROR(IF(AND(G192="Male",B192="Einliðaleikur"),INDEX(Einl.kk!$A$3:$F$1037,MATCH(Skráningarblað!F192,Einl.kk!$D$3:$D$1037,0),2),IF(AND(G192="Male",B192="Tvíliðaleikur"),INDEX(Tvíl.kk!$A$3:$F$1052,MATCH(Skráningarblað!F192,Tvíl.kk!$D$3:$D$1052,0),2),IF(AND(G192="Male",B192="Tvenndarleikur"),INDEX(Tvennd.kk!$A$3:$F$1020,MATCH(Skráningarblað!F192,Tvennd.kk!$D$3:$D$1020,0),2),IF(AND(G192="Female",B192="Einliðaleikur"),INDEX(Einl.kvk!$A$3:$F$1001,MATCH(Skráningarblað!F192,Einl.kvk!$D$3:$D$1001,0),2),IF(AND(G192="Female",B192="Tvíliðaleikur"),INDEX(Tvíl.kvk!$A$3:$F$1002,MATCH(Skráningarblað!F192,Tvíl.kvk!$D$3:$D$1002,0),2),IF(AND(G192="Female",B192="Tvenndarleikur"),INDEX(Tvennd.kvk!$A$3:$F$1006,MATCH(Skráningarblað!F192,Tvennd.kvk!$D$3:$D$1006,0),2),"")))))),"2. Deild")</f>
        <v/>
      </c>
      <c r="J192" s="13" t="str">
        <f t="shared" si="12"/>
        <v/>
      </c>
      <c r="K192" s="13" t="str">
        <f t="shared" si="13"/>
        <v/>
      </c>
      <c r="L192" s="13">
        <f t="shared" si="14"/>
        <v>0</v>
      </c>
      <c r="M192" s="13" t="str">
        <f t="shared" si="15"/>
        <v xml:space="preserve"> -  </v>
      </c>
      <c r="N192" s="13" t="str">
        <f>IFERROR(IF(AND(G192="Male",B192="Einliðaleikur"),INDEX(Einl.kk!$A$3:$F$1037,MATCH(Skráningarblað!F192,Einl.kk!$D$3:$D$1037,0),6),IF(AND(G192="Male",B192="Tvíliðaleikur"),INDEX(Tvíl.kk!$A$3:$F$1052,MATCH(Skráningarblað!F192,Tvíl.kk!$D$3:$D$1052,0),6),IF(AND(G192="Male",B192="Tvenndarleikur"),INDEX(Tvennd.kk!$A$3:$F$1020,MATCH(Skráningarblað!F192,Tvennd.kk!$D$3:$D$1020,0),6),IF(AND(G192="Female",B192="Einliðaleikur"),INDEX(Einl.kvk!$A$3:$F$1001,MATCH(Skráningarblað!F192,Einl.kvk!$D$3:$D$1001,0),6),IF(AND(G192="Female",B192="Tvíliðaleikur"),INDEX(Tvíl.kvk!$A$3:$F$1002,MATCH(Skráningarblað!F192,Tvíl.kvk!$D$3:$D$1002,0),6),IF(AND(G192="Female",B192="Tvenndarleikur"),INDEX(Tvennd.kvk!$A$3:$F$1006,MATCH(Skráningarblað!F192,Tvennd.kvk!$D$3:$D$1006,0),6),"")))))),0)</f>
        <v/>
      </c>
      <c r="O192" s="13" t="str">
        <f>IFERROR(IF(F192="","",IF(AND(NOT(B192="Einliðaleikur"),D192=""),"Partner Wanted",INDEX(Leikmannaskrá!$A$2:$D$1156,MATCH(D192,Leikmannaskrá!$A$2:$A$1160,0),2))),"")</f>
        <v/>
      </c>
      <c r="P192" s="13" t="str">
        <f>IFERROR(INDEX(Leikmannaskrá!$A$2:$D$1156,MATCH(D192,Leikmannaskrá!$A$2:$A$1160,0),4),"")</f>
        <v/>
      </c>
      <c r="Q192" s="13" t="str">
        <f>IFERROR(IF(AND(P192="Male",B192="Einliðaleikur"),INDEX(Einl.kk!$A$3:$F$1037,MATCH(Skráningarblað!O192,Einl.kk!$D$3:$D$1037,0),2),IF(AND(P192="Male",B192="Tvíliðaleikur"),INDEX(Tvíl.kk!$A$3:$F$1052,MATCH(Skráningarblað!O192,Tvíl.kk!$D$3:$D$1052,0),2),IF(AND(P192="Male",B192="Tvenndarleikur"),INDEX(Tvennd.kk!$A$3:$F$1020,MATCH(Skráningarblað!O192,Tvennd.kk!$D$3:$D$1020,0),2),IF(AND(P192="Female",B192="Einliðaleikur"),INDEX(Einl.kvk!$A$3:$F$1001,MATCH(Skráningarblað!O192,Einl.kvk!$D$3:$D$1001,0),2),IF(AND(P192="Female",B192="Tvíliðaleikur"),INDEX(Tvíl.kvk!$A$3:$F$1002,MATCH(Skráningarblað!O192,Tvíl.kvk!$D$3:$D$1002,0),2),IF(AND(P192="Female",B192="Tvenndarleikur"),INDEX(Tvennd.kvk!$A$3:$F$1006,MATCH(Skráningarblað!O192,Tvennd.kvk!$D$3:$D$1006,0),2),"")))))),"2. Deild")</f>
        <v/>
      </c>
      <c r="R192" s="13" t="str">
        <f t="shared" si="16"/>
        <v/>
      </c>
      <c r="S192" s="13" t="str">
        <f>IFERROR(IF(AND(P192="Male",B192="Einliðaleikur"),INDEX(Einl.kk!$A$3:$F$1037,MATCH(Skráningarblað!O192,Einl.kk!$D$3:$D$1037,0),6),IF(AND(P192="Male",B192="Tvíliðaleikur"),INDEX(Tvíl.kk!$A$3:$F$1052,MATCH(Skráningarblað!O192,Tvíl.kk!$D$3:$D$1052,0),6),IF(AND(P192="Male",B192="Tvenndarleikur"),INDEX(Tvennd.kk!$A$3:$F$1020,MATCH(Skráningarblað!O192,Tvennd.kk!$D$3:$D$1020,0),6),IF(AND(P192="Female",B192="Einliðaleikur"),INDEX(Einl.kvk!$A$3:$F$1001,MATCH(Skráningarblað!O192,Einl.kvk!$D$3:$D$1001,0),6),IF(AND(P192="Female",B192="Tvíliðaleikur"),INDEX(Tvíl.kvk!$A$3:$F$1002,MATCH(Skráningarblað!O192,Tvíl.kvk!$D$3:$D$1002,0),6),IF(AND(P192="Female",B192="Tvenndarleikur"),INDEX(Tvennd.kvk!$A$3:$F$1006,MATCH(Skráningarblað!O192,Tvennd.kvk!$D$3:$D$1006,0),6),"")))))),0)</f>
        <v/>
      </c>
      <c r="T192" s="13" t="str">
        <f>IFERROR(INDEX(Leikmannaskrá!$A$2:$E$597,MATCH(A192,Leikmannaskrá!$A$2:$A$597,0),5),"")</f>
        <v/>
      </c>
      <c r="U192" s="29" t="str">
        <f t="shared" si="17"/>
        <v/>
      </c>
    </row>
    <row r="193" spans="1:21" x14ac:dyDescent="0.35">
      <c r="A193" s="28"/>
      <c r="B193" s="28"/>
      <c r="C193" s="28"/>
      <c r="D193" s="28"/>
      <c r="E193" s="28"/>
      <c r="F193" s="13" t="str">
        <f>IFERROR(INDEX(Leikmannaskrá!$A$2:$D$1156,MATCH(A193,Leikmannaskrá!$A$2:$A$1160,0),2),"")</f>
        <v/>
      </c>
      <c r="G193" s="13" t="str">
        <f>IFERROR(INDEX(Leikmannaskrá!$A$2:$D$1156,MATCH(A193,Leikmannaskrá!$A$2:$A$1160,0),4),"")</f>
        <v/>
      </c>
      <c r="H193" s="13" t="str">
        <f>IFERROR(INDEX(Leikmannaskrá!$A$2:$D$1156,MATCH(A193,Leikmannaskrá!$A$2:$A$1160,0),3),"")</f>
        <v/>
      </c>
      <c r="I193" s="13" t="str">
        <f>IFERROR(IF(AND(G193="Male",B193="Einliðaleikur"),INDEX(Einl.kk!$A$3:$F$1037,MATCH(Skráningarblað!F193,Einl.kk!$D$3:$D$1037,0),2),IF(AND(G193="Male",B193="Tvíliðaleikur"),INDEX(Tvíl.kk!$A$3:$F$1052,MATCH(Skráningarblað!F193,Tvíl.kk!$D$3:$D$1052,0),2),IF(AND(G193="Male",B193="Tvenndarleikur"),INDEX(Tvennd.kk!$A$3:$F$1020,MATCH(Skráningarblað!F193,Tvennd.kk!$D$3:$D$1020,0),2),IF(AND(G193="Female",B193="Einliðaleikur"),INDEX(Einl.kvk!$A$3:$F$1001,MATCH(Skráningarblað!F193,Einl.kvk!$D$3:$D$1001,0),2),IF(AND(G193="Female",B193="Tvíliðaleikur"),INDEX(Tvíl.kvk!$A$3:$F$1002,MATCH(Skráningarblað!F193,Tvíl.kvk!$D$3:$D$1002,0),2),IF(AND(G193="Female",B193="Tvenndarleikur"),INDEX(Tvennd.kvk!$A$3:$F$1006,MATCH(Skráningarblað!F193,Tvennd.kvk!$D$3:$D$1006,0),2),"")))))),"2. Deild")</f>
        <v/>
      </c>
      <c r="J193" s="13" t="str">
        <f t="shared" si="12"/>
        <v/>
      </c>
      <c r="K193" s="13" t="str">
        <f t="shared" si="13"/>
        <v/>
      </c>
      <c r="L193" s="13">
        <f t="shared" si="14"/>
        <v>0</v>
      </c>
      <c r="M193" s="13" t="str">
        <f t="shared" si="15"/>
        <v xml:space="preserve"> -  </v>
      </c>
      <c r="N193" s="13" t="str">
        <f>IFERROR(IF(AND(G193="Male",B193="Einliðaleikur"),INDEX(Einl.kk!$A$3:$F$1037,MATCH(Skráningarblað!F193,Einl.kk!$D$3:$D$1037,0),6),IF(AND(G193="Male",B193="Tvíliðaleikur"),INDEX(Tvíl.kk!$A$3:$F$1052,MATCH(Skráningarblað!F193,Tvíl.kk!$D$3:$D$1052,0),6),IF(AND(G193="Male",B193="Tvenndarleikur"),INDEX(Tvennd.kk!$A$3:$F$1020,MATCH(Skráningarblað!F193,Tvennd.kk!$D$3:$D$1020,0),6),IF(AND(G193="Female",B193="Einliðaleikur"),INDEX(Einl.kvk!$A$3:$F$1001,MATCH(Skráningarblað!F193,Einl.kvk!$D$3:$D$1001,0),6),IF(AND(G193="Female",B193="Tvíliðaleikur"),INDEX(Tvíl.kvk!$A$3:$F$1002,MATCH(Skráningarblað!F193,Tvíl.kvk!$D$3:$D$1002,0),6),IF(AND(G193="Female",B193="Tvenndarleikur"),INDEX(Tvennd.kvk!$A$3:$F$1006,MATCH(Skráningarblað!F193,Tvennd.kvk!$D$3:$D$1006,0),6),"")))))),0)</f>
        <v/>
      </c>
      <c r="O193" s="13" t="str">
        <f>IFERROR(IF(F193="","",IF(AND(NOT(B193="Einliðaleikur"),D193=""),"Partner Wanted",INDEX(Leikmannaskrá!$A$2:$D$1156,MATCH(D193,Leikmannaskrá!$A$2:$A$1160,0),2))),"")</f>
        <v/>
      </c>
      <c r="P193" s="13" t="str">
        <f>IFERROR(INDEX(Leikmannaskrá!$A$2:$D$1156,MATCH(D193,Leikmannaskrá!$A$2:$A$1160,0),4),"")</f>
        <v/>
      </c>
      <c r="Q193" s="13" t="str">
        <f>IFERROR(IF(AND(P193="Male",B193="Einliðaleikur"),INDEX(Einl.kk!$A$3:$F$1037,MATCH(Skráningarblað!O193,Einl.kk!$D$3:$D$1037,0),2),IF(AND(P193="Male",B193="Tvíliðaleikur"),INDEX(Tvíl.kk!$A$3:$F$1052,MATCH(Skráningarblað!O193,Tvíl.kk!$D$3:$D$1052,0),2),IF(AND(P193="Male",B193="Tvenndarleikur"),INDEX(Tvennd.kk!$A$3:$F$1020,MATCH(Skráningarblað!O193,Tvennd.kk!$D$3:$D$1020,0),2),IF(AND(P193="Female",B193="Einliðaleikur"),INDEX(Einl.kvk!$A$3:$F$1001,MATCH(Skráningarblað!O193,Einl.kvk!$D$3:$D$1001,0),2),IF(AND(P193="Female",B193="Tvíliðaleikur"),INDEX(Tvíl.kvk!$A$3:$F$1002,MATCH(Skráningarblað!O193,Tvíl.kvk!$D$3:$D$1002,0),2),IF(AND(P193="Female",B193="Tvenndarleikur"),INDEX(Tvennd.kvk!$A$3:$F$1006,MATCH(Skráningarblað!O193,Tvennd.kvk!$D$3:$D$1006,0),2),"")))))),"2. Deild")</f>
        <v/>
      </c>
      <c r="R193" s="13" t="str">
        <f t="shared" si="16"/>
        <v/>
      </c>
      <c r="S193" s="13" t="str">
        <f>IFERROR(IF(AND(P193="Male",B193="Einliðaleikur"),INDEX(Einl.kk!$A$3:$F$1037,MATCH(Skráningarblað!O193,Einl.kk!$D$3:$D$1037,0),6),IF(AND(P193="Male",B193="Tvíliðaleikur"),INDEX(Tvíl.kk!$A$3:$F$1052,MATCH(Skráningarblað!O193,Tvíl.kk!$D$3:$D$1052,0),6),IF(AND(P193="Male",B193="Tvenndarleikur"),INDEX(Tvennd.kk!$A$3:$F$1020,MATCH(Skráningarblað!O193,Tvennd.kk!$D$3:$D$1020,0),6),IF(AND(P193="Female",B193="Einliðaleikur"),INDEX(Einl.kvk!$A$3:$F$1001,MATCH(Skráningarblað!O193,Einl.kvk!$D$3:$D$1001,0),6),IF(AND(P193="Female",B193="Tvíliðaleikur"),INDEX(Tvíl.kvk!$A$3:$F$1002,MATCH(Skráningarblað!O193,Tvíl.kvk!$D$3:$D$1002,0),6),IF(AND(P193="Female",B193="Tvenndarleikur"),INDEX(Tvennd.kvk!$A$3:$F$1006,MATCH(Skráningarblað!O193,Tvennd.kvk!$D$3:$D$1006,0),6),"")))))),0)</f>
        <v/>
      </c>
      <c r="T193" s="13" t="str">
        <f>IFERROR(INDEX(Leikmannaskrá!$A$2:$E$597,MATCH(A193,Leikmannaskrá!$A$2:$A$597,0),5),"")</f>
        <v/>
      </c>
      <c r="U193" s="29" t="str">
        <f t="shared" si="17"/>
        <v/>
      </c>
    </row>
    <row r="194" spans="1:21" x14ac:dyDescent="0.35">
      <c r="A194" s="28"/>
      <c r="B194" s="28"/>
      <c r="C194" s="28"/>
      <c r="D194" s="28"/>
      <c r="E194" s="28"/>
      <c r="F194" s="13" t="str">
        <f>IFERROR(INDEX(Leikmannaskrá!$A$2:$D$1156,MATCH(A194,Leikmannaskrá!$A$2:$A$1160,0),2),"")</f>
        <v/>
      </c>
      <c r="G194" s="13" t="str">
        <f>IFERROR(INDEX(Leikmannaskrá!$A$2:$D$1156,MATCH(A194,Leikmannaskrá!$A$2:$A$1160,0),4),"")</f>
        <v/>
      </c>
      <c r="H194" s="13" t="str">
        <f>IFERROR(INDEX(Leikmannaskrá!$A$2:$D$1156,MATCH(A194,Leikmannaskrá!$A$2:$A$1160,0),3),"")</f>
        <v/>
      </c>
      <c r="I194" s="13" t="str">
        <f>IFERROR(IF(AND(G194="Male",B194="Einliðaleikur"),INDEX(Einl.kk!$A$3:$F$1037,MATCH(Skráningarblað!F194,Einl.kk!$D$3:$D$1037,0),2),IF(AND(G194="Male",B194="Tvíliðaleikur"),INDEX(Tvíl.kk!$A$3:$F$1052,MATCH(Skráningarblað!F194,Tvíl.kk!$D$3:$D$1052,0),2),IF(AND(G194="Male",B194="Tvenndarleikur"),INDEX(Tvennd.kk!$A$3:$F$1020,MATCH(Skráningarblað!F194,Tvennd.kk!$D$3:$D$1020,0),2),IF(AND(G194="Female",B194="Einliðaleikur"),INDEX(Einl.kvk!$A$3:$F$1001,MATCH(Skráningarblað!F194,Einl.kvk!$D$3:$D$1001,0),2),IF(AND(G194="Female",B194="Tvíliðaleikur"),INDEX(Tvíl.kvk!$A$3:$F$1002,MATCH(Skráningarblað!F194,Tvíl.kvk!$D$3:$D$1002,0),2),IF(AND(G194="Female",B194="Tvenndarleikur"),INDEX(Tvennd.kvk!$A$3:$F$1006,MATCH(Skráningarblað!F194,Tvennd.kvk!$D$3:$D$1006,0),2),"")))))),"2. Deild")</f>
        <v/>
      </c>
      <c r="J194" s="13" t="str">
        <f t="shared" ref="J194:J257" si="18">IF(I194="2. Deild",3,IF(I194="1. Deild",2,IF(I194="Úrvalsdeild",1,"")))</f>
        <v/>
      </c>
      <c r="K194" s="13" t="str">
        <f t="shared" ref="K194:K257" si="19">IFERROR(IF(L194=1,"Úrvalsdeild",IF(L194=2,"1. Deild",IF(L194=3,"2. Deild",""))),"")</f>
        <v/>
      </c>
      <c r="L194" s="13">
        <f t="shared" ref="L194:L258" si="20">IF(R194=0,IF(C194="Já",MAX(J194-1,1),J194),MIN(R194,IF(C194="Já",MAX(J194-1,1),J194)))</f>
        <v>0</v>
      </c>
      <c r="M194" s="13" t="str">
        <f t="shared" ref="M194:M258" si="21">IF(B194="Tvenndarleikur",K194&amp;" - "&amp;B194,K194&amp;" - "&amp;B194&amp;" "&amp;IF(G194="Male","Karla",IF(G194="Female","Kvenna","")))</f>
        <v xml:space="preserve"> -  </v>
      </c>
      <c r="N194" s="13" t="str">
        <f>IFERROR(IF(AND(G194="Male",B194="Einliðaleikur"),INDEX(Einl.kk!$A$3:$F$1037,MATCH(Skráningarblað!F194,Einl.kk!$D$3:$D$1037,0),6),IF(AND(G194="Male",B194="Tvíliðaleikur"),INDEX(Tvíl.kk!$A$3:$F$1052,MATCH(Skráningarblað!F194,Tvíl.kk!$D$3:$D$1052,0),6),IF(AND(G194="Male",B194="Tvenndarleikur"),INDEX(Tvennd.kk!$A$3:$F$1020,MATCH(Skráningarblað!F194,Tvennd.kk!$D$3:$D$1020,0),6),IF(AND(G194="Female",B194="Einliðaleikur"),INDEX(Einl.kvk!$A$3:$F$1001,MATCH(Skráningarblað!F194,Einl.kvk!$D$3:$D$1001,0),6),IF(AND(G194="Female",B194="Tvíliðaleikur"),INDEX(Tvíl.kvk!$A$3:$F$1002,MATCH(Skráningarblað!F194,Tvíl.kvk!$D$3:$D$1002,0),6),IF(AND(G194="Female",B194="Tvenndarleikur"),INDEX(Tvennd.kvk!$A$3:$F$1006,MATCH(Skráningarblað!F194,Tvennd.kvk!$D$3:$D$1006,0),6),"")))))),0)</f>
        <v/>
      </c>
      <c r="O194" s="13" t="str">
        <f>IFERROR(IF(F194="","",IF(AND(NOT(B194="Einliðaleikur"),D194=""),"Partner Wanted",INDEX(Leikmannaskrá!$A$2:$D$1156,MATCH(D194,Leikmannaskrá!$A$2:$A$1160,0),2))),"")</f>
        <v/>
      </c>
      <c r="P194" s="13" t="str">
        <f>IFERROR(INDEX(Leikmannaskrá!$A$2:$D$1156,MATCH(D194,Leikmannaskrá!$A$2:$A$1160,0),4),"")</f>
        <v/>
      </c>
      <c r="Q194" s="13" t="str">
        <f>IFERROR(IF(AND(P194="Male",B194="Einliðaleikur"),INDEX(Einl.kk!$A$3:$F$1037,MATCH(Skráningarblað!O194,Einl.kk!$D$3:$D$1037,0),2),IF(AND(P194="Male",B194="Tvíliðaleikur"),INDEX(Tvíl.kk!$A$3:$F$1052,MATCH(Skráningarblað!O194,Tvíl.kk!$D$3:$D$1052,0),2),IF(AND(P194="Male",B194="Tvenndarleikur"),INDEX(Tvennd.kk!$A$3:$F$1020,MATCH(Skráningarblað!O194,Tvennd.kk!$D$3:$D$1020,0),2),IF(AND(P194="Female",B194="Einliðaleikur"),INDEX(Einl.kvk!$A$3:$F$1001,MATCH(Skráningarblað!O194,Einl.kvk!$D$3:$D$1001,0),2),IF(AND(P194="Female",B194="Tvíliðaleikur"),INDEX(Tvíl.kvk!$A$3:$F$1002,MATCH(Skráningarblað!O194,Tvíl.kvk!$D$3:$D$1002,0),2),IF(AND(P194="Female",B194="Tvenndarleikur"),INDEX(Tvennd.kvk!$A$3:$F$1006,MATCH(Skráningarblað!O194,Tvennd.kvk!$D$3:$D$1006,0),2),"")))))),"2. Deild")</f>
        <v/>
      </c>
      <c r="R194" s="13" t="str">
        <f t="shared" ref="R194:R257" si="22">IF(Q194="2. Deild",3,IF(Q194="1. Deild",2,IF(Q194="Úrvalsdeild",1,"")))</f>
        <v/>
      </c>
      <c r="S194" s="13" t="str">
        <f>IFERROR(IF(AND(P194="Male",B194="Einliðaleikur"),INDEX(Einl.kk!$A$3:$F$1037,MATCH(Skráningarblað!O194,Einl.kk!$D$3:$D$1037,0),6),IF(AND(P194="Male",B194="Tvíliðaleikur"),INDEX(Tvíl.kk!$A$3:$F$1052,MATCH(Skráningarblað!O194,Tvíl.kk!$D$3:$D$1052,0),6),IF(AND(P194="Male",B194="Tvenndarleikur"),INDEX(Tvennd.kk!$A$3:$F$1020,MATCH(Skráningarblað!O194,Tvennd.kk!$D$3:$D$1020,0),6),IF(AND(P194="Female",B194="Einliðaleikur"),INDEX(Einl.kvk!$A$3:$F$1001,MATCH(Skráningarblað!O194,Einl.kvk!$D$3:$D$1001,0),6),IF(AND(P194="Female",B194="Tvíliðaleikur"),INDEX(Tvíl.kvk!$A$3:$F$1002,MATCH(Skráningarblað!O194,Tvíl.kvk!$D$3:$D$1002,0),6),IF(AND(P194="Female",B194="Tvenndarleikur"),INDEX(Tvennd.kvk!$A$3:$F$1006,MATCH(Skráningarblað!O194,Tvennd.kvk!$D$3:$D$1006,0),6),"")))))),0)</f>
        <v/>
      </c>
      <c r="T194" s="13" t="str">
        <f>IFERROR(INDEX(Leikmannaskrá!$A$2:$E$597,MATCH(A194,Leikmannaskrá!$A$2:$A$597,0),5),"")</f>
        <v/>
      </c>
      <c r="U194" s="29" t="str">
        <f t="shared" ref="U194:U257" si="23">IF(AND(K194="2. Deild",T194="JÁ"),"Villa",IF(AND(A194="",F194=""),"",IF(O194=F194,"Villa",IF(AND(B194="Einliðaleikur",NOT(O194="")),"Villa",IF(O194="Partner Wanted","",IF(AND(B194="Tvíliðaleikur",NOT(P194=G194)),"Villa",IF(AND(B194="Tvenndarleikur",P194=G194),"Villa",IF(AND(NOT(A194=""),F194=""),"Villa",""))))))))</f>
        <v/>
      </c>
    </row>
    <row r="195" spans="1:21" x14ac:dyDescent="0.35">
      <c r="A195" s="28"/>
      <c r="B195" s="28"/>
      <c r="C195" s="28"/>
      <c r="D195" s="28"/>
      <c r="E195" s="28"/>
      <c r="F195" s="13" t="str">
        <f>IFERROR(INDEX(Leikmannaskrá!$A$2:$D$1156,MATCH(A195,Leikmannaskrá!$A$2:$A$1160,0),2),"")</f>
        <v/>
      </c>
      <c r="G195" s="13" t="str">
        <f>IFERROR(INDEX(Leikmannaskrá!$A$2:$D$1156,MATCH(A195,Leikmannaskrá!$A$2:$A$1160,0),4),"")</f>
        <v/>
      </c>
      <c r="H195" s="13" t="str">
        <f>IFERROR(INDEX(Leikmannaskrá!$A$2:$D$1156,MATCH(A195,Leikmannaskrá!$A$2:$A$1160,0),3),"")</f>
        <v/>
      </c>
      <c r="I195" s="13" t="str">
        <f>IFERROR(IF(AND(G195="Male",B195="Einliðaleikur"),INDEX(Einl.kk!$A$3:$F$1037,MATCH(Skráningarblað!F195,Einl.kk!$D$3:$D$1037,0),2),IF(AND(G195="Male",B195="Tvíliðaleikur"),INDEX(Tvíl.kk!$A$3:$F$1052,MATCH(Skráningarblað!F195,Tvíl.kk!$D$3:$D$1052,0),2),IF(AND(G195="Male",B195="Tvenndarleikur"),INDEX(Tvennd.kk!$A$3:$F$1020,MATCH(Skráningarblað!F195,Tvennd.kk!$D$3:$D$1020,0),2),IF(AND(G195="Female",B195="Einliðaleikur"),INDEX(Einl.kvk!$A$3:$F$1001,MATCH(Skráningarblað!F195,Einl.kvk!$D$3:$D$1001,0),2),IF(AND(G195="Female",B195="Tvíliðaleikur"),INDEX(Tvíl.kvk!$A$3:$F$1002,MATCH(Skráningarblað!F195,Tvíl.kvk!$D$3:$D$1002,0),2),IF(AND(G195="Female",B195="Tvenndarleikur"),INDEX(Tvennd.kvk!$A$3:$F$1006,MATCH(Skráningarblað!F195,Tvennd.kvk!$D$3:$D$1006,0),2),"")))))),"2. Deild")</f>
        <v/>
      </c>
      <c r="J195" s="13" t="str">
        <f t="shared" si="18"/>
        <v/>
      </c>
      <c r="K195" s="13" t="str">
        <f t="shared" si="19"/>
        <v/>
      </c>
      <c r="L195" s="13">
        <f t="shared" si="20"/>
        <v>0</v>
      </c>
      <c r="M195" s="13" t="str">
        <f t="shared" si="21"/>
        <v xml:space="preserve"> -  </v>
      </c>
      <c r="N195" s="13" t="str">
        <f>IFERROR(IF(AND(G195="Male",B195="Einliðaleikur"),INDEX(Einl.kk!$A$3:$F$1037,MATCH(Skráningarblað!F195,Einl.kk!$D$3:$D$1037,0),6),IF(AND(G195="Male",B195="Tvíliðaleikur"),INDEX(Tvíl.kk!$A$3:$F$1052,MATCH(Skráningarblað!F195,Tvíl.kk!$D$3:$D$1052,0),6),IF(AND(G195="Male",B195="Tvenndarleikur"),INDEX(Tvennd.kk!$A$3:$F$1020,MATCH(Skráningarblað!F195,Tvennd.kk!$D$3:$D$1020,0),6),IF(AND(G195="Female",B195="Einliðaleikur"),INDEX(Einl.kvk!$A$3:$F$1001,MATCH(Skráningarblað!F195,Einl.kvk!$D$3:$D$1001,0),6),IF(AND(G195="Female",B195="Tvíliðaleikur"),INDEX(Tvíl.kvk!$A$3:$F$1002,MATCH(Skráningarblað!F195,Tvíl.kvk!$D$3:$D$1002,0),6),IF(AND(G195="Female",B195="Tvenndarleikur"),INDEX(Tvennd.kvk!$A$3:$F$1006,MATCH(Skráningarblað!F195,Tvennd.kvk!$D$3:$D$1006,0),6),"")))))),0)</f>
        <v/>
      </c>
      <c r="O195" s="13" t="str">
        <f>IFERROR(IF(F195="","",IF(AND(NOT(B195="Einliðaleikur"),D195=""),"Partner Wanted",INDEX(Leikmannaskrá!$A$2:$D$1156,MATCH(D195,Leikmannaskrá!$A$2:$A$1160,0),2))),"")</f>
        <v/>
      </c>
      <c r="P195" s="13" t="str">
        <f>IFERROR(INDEX(Leikmannaskrá!$A$2:$D$1156,MATCH(D195,Leikmannaskrá!$A$2:$A$1160,0),4),"")</f>
        <v/>
      </c>
      <c r="Q195" s="13" t="str">
        <f>IFERROR(IF(AND(P195="Male",B195="Einliðaleikur"),INDEX(Einl.kk!$A$3:$F$1037,MATCH(Skráningarblað!O195,Einl.kk!$D$3:$D$1037,0),2),IF(AND(P195="Male",B195="Tvíliðaleikur"),INDEX(Tvíl.kk!$A$3:$F$1052,MATCH(Skráningarblað!O195,Tvíl.kk!$D$3:$D$1052,0),2),IF(AND(P195="Male",B195="Tvenndarleikur"),INDEX(Tvennd.kk!$A$3:$F$1020,MATCH(Skráningarblað!O195,Tvennd.kk!$D$3:$D$1020,0),2),IF(AND(P195="Female",B195="Einliðaleikur"),INDEX(Einl.kvk!$A$3:$F$1001,MATCH(Skráningarblað!O195,Einl.kvk!$D$3:$D$1001,0),2),IF(AND(P195="Female",B195="Tvíliðaleikur"),INDEX(Tvíl.kvk!$A$3:$F$1002,MATCH(Skráningarblað!O195,Tvíl.kvk!$D$3:$D$1002,0),2),IF(AND(P195="Female",B195="Tvenndarleikur"),INDEX(Tvennd.kvk!$A$3:$F$1006,MATCH(Skráningarblað!O195,Tvennd.kvk!$D$3:$D$1006,0),2),"")))))),"2. Deild")</f>
        <v/>
      </c>
      <c r="R195" s="13" t="str">
        <f t="shared" si="22"/>
        <v/>
      </c>
      <c r="S195" s="13" t="str">
        <f>IFERROR(IF(AND(P195="Male",B195="Einliðaleikur"),INDEX(Einl.kk!$A$3:$F$1037,MATCH(Skráningarblað!O195,Einl.kk!$D$3:$D$1037,0),6),IF(AND(P195="Male",B195="Tvíliðaleikur"),INDEX(Tvíl.kk!$A$3:$F$1052,MATCH(Skráningarblað!O195,Tvíl.kk!$D$3:$D$1052,0),6),IF(AND(P195="Male",B195="Tvenndarleikur"),INDEX(Tvennd.kk!$A$3:$F$1020,MATCH(Skráningarblað!O195,Tvennd.kk!$D$3:$D$1020,0),6),IF(AND(P195="Female",B195="Einliðaleikur"),INDEX(Einl.kvk!$A$3:$F$1001,MATCH(Skráningarblað!O195,Einl.kvk!$D$3:$D$1001,0),6),IF(AND(P195="Female",B195="Tvíliðaleikur"),INDEX(Tvíl.kvk!$A$3:$F$1002,MATCH(Skráningarblað!O195,Tvíl.kvk!$D$3:$D$1002,0),6),IF(AND(P195="Female",B195="Tvenndarleikur"),INDEX(Tvennd.kvk!$A$3:$F$1006,MATCH(Skráningarblað!O195,Tvennd.kvk!$D$3:$D$1006,0),6),"")))))),0)</f>
        <v/>
      </c>
      <c r="T195" s="13" t="str">
        <f>IFERROR(INDEX(Leikmannaskrá!$A$2:$E$597,MATCH(A195,Leikmannaskrá!$A$2:$A$597,0),5),"")</f>
        <v/>
      </c>
      <c r="U195" s="29" t="str">
        <f t="shared" si="23"/>
        <v/>
      </c>
    </row>
    <row r="196" spans="1:21" x14ac:dyDescent="0.35">
      <c r="A196" s="28"/>
      <c r="B196" s="28"/>
      <c r="C196" s="28"/>
      <c r="D196" s="28"/>
      <c r="E196" s="28"/>
      <c r="F196" s="13" t="str">
        <f>IFERROR(INDEX(Leikmannaskrá!$A$2:$D$1156,MATCH(A196,Leikmannaskrá!$A$2:$A$1160,0),2),"")</f>
        <v/>
      </c>
      <c r="G196" s="13" t="str">
        <f>IFERROR(INDEX(Leikmannaskrá!$A$2:$D$1156,MATCH(A196,Leikmannaskrá!$A$2:$A$1160,0),4),"")</f>
        <v/>
      </c>
      <c r="H196" s="13" t="str">
        <f>IFERROR(INDEX(Leikmannaskrá!$A$2:$D$1156,MATCH(A196,Leikmannaskrá!$A$2:$A$1160,0),3),"")</f>
        <v/>
      </c>
      <c r="I196" s="13" t="str">
        <f>IFERROR(IF(AND(G196="Male",B196="Einliðaleikur"),INDEX(Einl.kk!$A$3:$F$1037,MATCH(Skráningarblað!F196,Einl.kk!$D$3:$D$1037,0),2),IF(AND(G196="Male",B196="Tvíliðaleikur"),INDEX(Tvíl.kk!$A$3:$F$1052,MATCH(Skráningarblað!F196,Tvíl.kk!$D$3:$D$1052,0),2),IF(AND(G196="Male",B196="Tvenndarleikur"),INDEX(Tvennd.kk!$A$3:$F$1020,MATCH(Skráningarblað!F196,Tvennd.kk!$D$3:$D$1020,0),2),IF(AND(G196="Female",B196="Einliðaleikur"),INDEX(Einl.kvk!$A$3:$F$1001,MATCH(Skráningarblað!F196,Einl.kvk!$D$3:$D$1001,0),2),IF(AND(G196="Female",B196="Tvíliðaleikur"),INDEX(Tvíl.kvk!$A$3:$F$1002,MATCH(Skráningarblað!F196,Tvíl.kvk!$D$3:$D$1002,0),2),IF(AND(G196="Female",B196="Tvenndarleikur"),INDEX(Tvennd.kvk!$A$3:$F$1006,MATCH(Skráningarblað!F196,Tvennd.kvk!$D$3:$D$1006,0),2),"")))))),"2. Deild")</f>
        <v/>
      </c>
      <c r="J196" s="13" t="str">
        <f t="shared" si="18"/>
        <v/>
      </c>
      <c r="K196" s="13" t="str">
        <f t="shared" si="19"/>
        <v/>
      </c>
      <c r="L196" s="13">
        <f t="shared" si="20"/>
        <v>0</v>
      </c>
      <c r="M196" s="13" t="str">
        <f t="shared" si="21"/>
        <v xml:space="preserve"> -  </v>
      </c>
      <c r="N196" s="13" t="str">
        <f>IFERROR(IF(AND(G196="Male",B196="Einliðaleikur"),INDEX(Einl.kk!$A$3:$F$1037,MATCH(Skráningarblað!F196,Einl.kk!$D$3:$D$1037,0),6),IF(AND(G196="Male",B196="Tvíliðaleikur"),INDEX(Tvíl.kk!$A$3:$F$1052,MATCH(Skráningarblað!F196,Tvíl.kk!$D$3:$D$1052,0),6),IF(AND(G196="Male",B196="Tvenndarleikur"),INDEX(Tvennd.kk!$A$3:$F$1020,MATCH(Skráningarblað!F196,Tvennd.kk!$D$3:$D$1020,0),6),IF(AND(G196="Female",B196="Einliðaleikur"),INDEX(Einl.kvk!$A$3:$F$1001,MATCH(Skráningarblað!F196,Einl.kvk!$D$3:$D$1001,0),6),IF(AND(G196="Female",B196="Tvíliðaleikur"),INDEX(Tvíl.kvk!$A$3:$F$1002,MATCH(Skráningarblað!F196,Tvíl.kvk!$D$3:$D$1002,0),6),IF(AND(G196="Female",B196="Tvenndarleikur"),INDEX(Tvennd.kvk!$A$3:$F$1006,MATCH(Skráningarblað!F196,Tvennd.kvk!$D$3:$D$1006,0),6),"")))))),0)</f>
        <v/>
      </c>
      <c r="O196" s="13" t="str">
        <f>IFERROR(IF(F196="","",IF(AND(NOT(B196="Einliðaleikur"),D196=""),"Partner Wanted",INDEX(Leikmannaskrá!$A$2:$D$1156,MATCH(D196,Leikmannaskrá!$A$2:$A$1160,0),2))),"")</f>
        <v/>
      </c>
      <c r="P196" s="13" t="str">
        <f>IFERROR(INDEX(Leikmannaskrá!$A$2:$D$1156,MATCH(D196,Leikmannaskrá!$A$2:$A$1160,0),4),"")</f>
        <v/>
      </c>
      <c r="Q196" s="13" t="str">
        <f>IFERROR(IF(AND(P196="Male",B196="Einliðaleikur"),INDEX(Einl.kk!$A$3:$F$1037,MATCH(Skráningarblað!O196,Einl.kk!$D$3:$D$1037,0),2),IF(AND(P196="Male",B196="Tvíliðaleikur"),INDEX(Tvíl.kk!$A$3:$F$1052,MATCH(Skráningarblað!O196,Tvíl.kk!$D$3:$D$1052,0),2),IF(AND(P196="Male",B196="Tvenndarleikur"),INDEX(Tvennd.kk!$A$3:$F$1020,MATCH(Skráningarblað!O196,Tvennd.kk!$D$3:$D$1020,0),2),IF(AND(P196="Female",B196="Einliðaleikur"),INDEX(Einl.kvk!$A$3:$F$1001,MATCH(Skráningarblað!O196,Einl.kvk!$D$3:$D$1001,0),2),IF(AND(P196="Female",B196="Tvíliðaleikur"),INDEX(Tvíl.kvk!$A$3:$F$1002,MATCH(Skráningarblað!O196,Tvíl.kvk!$D$3:$D$1002,0),2),IF(AND(P196="Female",B196="Tvenndarleikur"),INDEX(Tvennd.kvk!$A$3:$F$1006,MATCH(Skráningarblað!O196,Tvennd.kvk!$D$3:$D$1006,0),2),"")))))),"2. Deild")</f>
        <v/>
      </c>
      <c r="R196" s="13" t="str">
        <f t="shared" si="22"/>
        <v/>
      </c>
      <c r="S196" s="13" t="str">
        <f>IFERROR(IF(AND(P196="Male",B196="Einliðaleikur"),INDEX(Einl.kk!$A$3:$F$1037,MATCH(Skráningarblað!O196,Einl.kk!$D$3:$D$1037,0),6),IF(AND(P196="Male",B196="Tvíliðaleikur"),INDEX(Tvíl.kk!$A$3:$F$1052,MATCH(Skráningarblað!O196,Tvíl.kk!$D$3:$D$1052,0),6),IF(AND(P196="Male",B196="Tvenndarleikur"),INDEX(Tvennd.kk!$A$3:$F$1020,MATCH(Skráningarblað!O196,Tvennd.kk!$D$3:$D$1020,0),6),IF(AND(P196="Female",B196="Einliðaleikur"),INDEX(Einl.kvk!$A$3:$F$1001,MATCH(Skráningarblað!O196,Einl.kvk!$D$3:$D$1001,0),6),IF(AND(P196="Female",B196="Tvíliðaleikur"),INDEX(Tvíl.kvk!$A$3:$F$1002,MATCH(Skráningarblað!O196,Tvíl.kvk!$D$3:$D$1002,0),6),IF(AND(P196="Female",B196="Tvenndarleikur"),INDEX(Tvennd.kvk!$A$3:$F$1006,MATCH(Skráningarblað!O196,Tvennd.kvk!$D$3:$D$1006,0),6),"")))))),0)</f>
        <v/>
      </c>
      <c r="T196" s="13" t="str">
        <f>IFERROR(INDEX(Leikmannaskrá!$A$2:$E$597,MATCH(A196,Leikmannaskrá!$A$2:$A$597,0),5),"")</f>
        <v/>
      </c>
      <c r="U196" s="29" t="str">
        <f t="shared" si="23"/>
        <v/>
      </c>
    </row>
    <row r="197" spans="1:21" x14ac:dyDescent="0.35">
      <c r="A197" s="28"/>
      <c r="B197" s="28"/>
      <c r="C197" s="28"/>
      <c r="D197" s="28"/>
      <c r="E197" s="28"/>
      <c r="F197" s="13" t="str">
        <f>IFERROR(INDEX(Leikmannaskrá!$A$2:$D$1156,MATCH(A197,Leikmannaskrá!$A$2:$A$1160,0),2),"")</f>
        <v/>
      </c>
      <c r="G197" s="13" t="str">
        <f>IFERROR(INDEX(Leikmannaskrá!$A$2:$D$1156,MATCH(A197,Leikmannaskrá!$A$2:$A$1160,0),4),"")</f>
        <v/>
      </c>
      <c r="H197" s="13" t="str">
        <f>IFERROR(INDEX(Leikmannaskrá!$A$2:$D$1156,MATCH(A197,Leikmannaskrá!$A$2:$A$1160,0),3),"")</f>
        <v/>
      </c>
      <c r="I197" s="13" t="str">
        <f>IFERROR(IF(AND(G197="Male",B197="Einliðaleikur"),INDEX(Einl.kk!$A$3:$F$1037,MATCH(Skráningarblað!F197,Einl.kk!$D$3:$D$1037,0),2),IF(AND(G197="Male",B197="Tvíliðaleikur"),INDEX(Tvíl.kk!$A$3:$F$1052,MATCH(Skráningarblað!F197,Tvíl.kk!$D$3:$D$1052,0),2),IF(AND(G197="Male",B197="Tvenndarleikur"),INDEX(Tvennd.kk!$A$3:$F$1020,MATCH(Skráningarblað!F197,Tvennd.kk!$D$3:$D$1020,0),2),IF(AND(G197="Female",B197="Einliðaleikur"),INDEX(Einl.kvk!$A$3:$F$1001,MATCH(Skráningarblað!F197,Einl.kvk!$D$3:$D$1001,0),2),IF(AND(G197="Female",B197="Tvíliðaleikur"),INDEX(Tvíl.kvk!$A$3:$F$1002,MATCH(Skráningarblað!F197,Tvíl.kvk!$D$3:$D$1002,0),2),IF(AND(G197="Female",B197="Tvenndarleikur"),INDEX(Tvennd.kvk!$A$3:$F$1006,MATCH(Skráningarblað!F197,Tvennd.kvk!$D$3:$D$1006,0),2),"")))))),"2. Deild")</f>
        <v/>
      </c>
      <c r="J197" s="13" t="str">
        <f t="shared" si="18"/>
        <v/>
      </c>
      <c r="K197" s="13" t="str">
        <f t="shared" si="19"/>
        <v/>
      </c>
      <c r="L197" s="13">
        <f t="shared" si="20"/>
        <v>0</v>
      </c>
      <c r="M197" s="13" t="str">
        <f t="shared" si="21"/>
        <v xml:space="preserve"> -  </v>
      </c>
      <c r="N197" s="13" t="str">
        <f>IFERROR(IF(AND(G197="Male",B197="Einliðaleikur"),INDEX(Einl.kk!$A$3:$F$1037,MATCH(Skráningarblað!F197,Einl.kk!$D$3:$D$1037,0),6),IF(AND(G197="Male",B197="Tvíliðaleikur"),INDEX(Tvíl.kk!$A$3:$F$1052,MATCH(Skráningarblað!F197,Tvíl.kk!$D$3:$D$1052,0),6),IF(AND(G197="Male",B197="Tvenndarleikur"),INDEX(Tvennd.kk!$A$3:$F$1020,MATCH(Skráningarblað!F197,Tvennd.kk!$D$3:$D$1020,0),6),IF(AND(G197="Female",B197="Einliðaleikur"),INDEX(Einl.kvk!$A$3:$F$1001,MATCH(Skráningarblað!F197,Einl.kvk!$D$3:$D$1001,0),6),IF(AND(G197="Female",B197="Tvíliðaleikur"),INDEX(Tvíl.kvk!$A$3:$F$1002,MATCH(Skráningarblað!F197,Tvíl.kvk!$D$3:$D$1002,0),6),IF(AND(G197="Female",B197="Tvenndarleikur"),INDEX(Tvennd.kvk!$A$3:$F$1006,MATCH(Skráningarblað!F197,Tvennd.kvk!$D$3:$D$1006,0),6),"")))))),0)</f>
        <v/>
      </c>
      <c r="O197" s="13" t="str">
        <f>IFERROR(IF(F197="","",IF(AND(NOT(B197="Einliðaleikur"),D197=""),"Partner Wanted",INDEX(Leikmannaskrá!$A$2:$D$1156,MATCH(D197,Leikmannaskrá!$A$2:$A$1160,0),2))),"")</f>
        <v/>
      </c>
      <c r="P197" s="13" t="str">
        <f>IFERROR(INDEX(Leikmannaskrá!$A$2:$D$1156,MATCH(D197,Leikmannaskrá!$A$2:$A$1160,0),4),"")</f>
        <v/>
      </c>
      <c r="Q197" s="13" t="str">
        <f>IFERROR(IF(AND(P197="Male",B197="Einliðaleikur"),INDEX(Einl.kk!$A$3:$F$1037,MATCH(Skráningarblað!O197,Einl.kk!$D$3:$D$1037,0),2),IF(AND(P197="Male",B197="Tvíliðaleikur"),INDEX(Tvíl.kk!$A$3:$F$1052,MATCH(Skráningarblað!O197,Tvíl.kk!$D$3:$D$1052,0),2),IF(AND(P197="Male",B197="Tvenndarleikur"),INDEX(Tvennd.kk!$A$3:$F$1020,MATCH(Skráningarblað!O197,Tvennd.kk!$D$3:$D$1020,0),2),IF(AND(P197="Female",B197="Einliðaleikur"),INDEX(Einl.kvk!$A$3:$F$1001,MATCH(Skráningarblað!O197,Einl.kvk!$D$3:$D$1001,0),2),IF(AND(P197="Female",B197="Tvíliðaleikur"),INDEX(Tvíl.kvk!$A$3:$F$1002,MATCH(Skráningarblað!O197,Tvíl.kvk!$D$3:$D$1002,0),2),IF(AND(P197="Female",B197="Tvenndarleikur"),INDEX(Tvennd.kvk!$A$3:$F$1006,MATCH(Skráningarblað!O197,Tvennd.kvk!$D$3:$D$1006,0),2),"")))))),"2. Deild")</f>
        <v/>
      </c>
      <c r="R197" s="13" t="str">
        <f t="shared" si="22"/>
        <v/>
      </c>
      <c r="S197" s="13" t="str">
        <f>IFERROR(IF(AND(P197="Male",B197="Einliðaleikur"),INDEX(Einl.kk!$A$3:$F$1037,MATCH(Skráningarblað!O197,Einl.kk!$D$3:$D$1037,0),6),IF(AND(P197="Male",B197="Tvíliðaleikur"),INDEX(Tvíl.kk!$A$3:$F$1052,MATCH(Skráningarblað!O197,Tvíl.kk!$D$3:$D$1052,0),6),IF(AND(P197="Male",B197="Tvenndarleikur"),INDEX(Tvennd.kk!$A$3:$F$1020,MATCH(Skráningarblað!O197,Tvennd.kk!$D$3:$D$1020,0),6),IF(AND(P197="Female",B197="Einliðaleikur"),INDEX(Einl.kvk!$A$3:$F$1001,MATCH(Skráningarblað!O197,Einl.kvk!$D$3:$D$1001,0),6),IF(AND(P197="Female",B197="Tvíliðaleikur"),INDEX(Tvíl.kvk!$A$3:$F$1002,MATCH(Skráningarblað!O197,Tvíl.kvk!$D$3:$D$1002,0),6),IF(AND(P197="Female",B197="Tvenndarleikur"),INDEX(Tvennd.kvk!$A$3:$F$1006,MATCH(Skráningarblað!O197,Tvennd.kvk!$D$3:$D$1006,0),6),"")))))),0)</f>
        <v/>
      </c>
      <c r="T197" s="13" t="str">
        <f>IFERROR(INDEX(Leikmannaskrá!$A$2:$E$597,MATCH(A197,Leikmannaskrá!$A$2:$A$597,0),5),"")</f>
        <v/>
      </c>
      <c r="U197" s="29" t="str">
        <f t="shared" si="23"/>
        <v/>
      </c>
    </row>
    <row r="198" spans="1:21" x14ac:dyDescent="0.35">
      <c r="A198" s="28"/>
      <c r="B198" s="28"/>
      <c r="C198" s="28"/>
      <c r="D198" s="28"/>
      <c r="E198" s="28"/>
      <c r="F198" s="13" t="str">
        <f>IFERROR(INDEX(Leikmannaskrá!$A$2:$D$1156,MATCH(A198,Leikmannaskrá!$A$2:$A$1160,0),2),"")</f>
        <v/>
      </c>
      <c r="G198" s="13" t="str">
        <f>IFERROR(INDEX(Leikmannaskrá!$A$2:$D$1156,MATCH(A198,Leikmannaskrá!$A$2:$A$1160,0),4),"")</f>
        <v/>
      </c>
      <c r="H198" s="13" t="str">
        <f>IFERROR(INDEX(Leikmannaskrá!$A$2:$D$1156,MATCH(A198,Leikmannaskrá!$A$2:$A$1160,0),3),"")</f>
        <v/>
      </c>
      <c r="I198" s="13" t="str">
        <f>IFERROR(IF(AND(G198="Male",B198="Einliðaleikur"),INDEX(Einl.kk!$A$3:$F$1037,MATCH(Skráningarblað!F198,Einl.kk!$D$3:$D$1037,0),2),IF(AND(G198="Male",B198="Tvíliðaleikur"),INDEX(Tvíl.kk!$A$3:$F$1052,MATCH(Skráningarblað!F198,Tvíl.kk!$D$3:$D$1052,0),2),IF(AND(G198="Male",B198="Tvenndarleikur"),INDEX(Tvennd.kk!$A$3:$F$1020,MATCH(Skráningarblað!F198,Tvennd.kk!$D$3:$D$1020,0),2),IF(AND(G198="Female",B198="Einliðaleikur"),INDEX(Einl.kvk!$A$3:$F$1001,MATCH(Skráningarblað!F198,Einl.kvk!$D$3:$D$1001,0),2),IF(AND(G198="Female",B198="Tvíliðaleikur"),INDEX(Tvíl.kvk!$A$3:$F$1002,MATCH(Skráningarblað!F198,Tvíl.kvk!$D$3:$D$1002,0),2),IF(AND(G198="Female",B198="Tvenndarleikur"),INDEX(Tvennd.kvk!$A$3:$F$1006,MATCH(Skráningarblað!F198,Tvennd.kvk!$D$3:$D$1006,0),2),"")))))),"2. Deild")</f>
        <v/>
      </c>
      <c r="J198" s="13" t="str">
        <f t="shared" si="18"/>
        <v/>
      </c>
      <c r="K198" s="13" t="str">
        <f t="shared" si="19"/>
        <v/>
      </c>
      <c r="L198" s="13">
        <f t="shared" si="20"/>
        <v>0</v>
      </c>
      <c r="M198" s="13" t="str">
        <f t="shared" si="21"/>
        <v xml:space="preserve"> -  </v>
      </c>
      <c r="N198" s="13" t="str">
        <f>IFERROR(IF(AND(G198="Male",B198="Einliðaleikur"),INDEX(Einl.kk!$A$3:$F$1037,MATCH(Skráningarblað!F198,Einl.kk!$D$3:$D$1037,0),6),IF(AND(G198="Male",B198="Tvíliðaleikur"),INDEX(Tvíl.kk!$A$3:$F$1052,MATCH(Skráningarblað!F198,Tvíl.kk!$D$3:$D$1052,0),6),IF(AND(G198="Male",B198="Tvenndarleikur"),INDEX(Tvennd.kk!$A$3:$F$1020,MATCH(Skráningarblað!F198,Tvennd.kk!$D$3:$D$1020,0),6),IF(AND(G198="Female",B198="Einliðaleikur"),INDEX(Einl.kvk!$A$3:$F$1001,MATCH(Skráningarblað!F198,Einl.kvk!$D$3:$D$1001,0),6),IF(AND(G198="Female",B198="Tvíliðaleikur"),INDEX(Tvíl.kvk!$A$3:$F$1002,MATCH(Skráningarblað!F198,Tvíl.kvk!$D$3:$D$1002,0),6),IF(AND(G198="Female",B198="Tvenndarleikur"),INDEX(Tvennd.kvk!$A$3:$F$1006,MATCH(Skráningarblað!F198,Tvennd.kvk!$D$3:$D$1006,0),6),"")))))),0)</f>
        <v/>
      </c>
      <c r="O198" s="13" t="str">
        <f>IFERROR(IF(F198="","",IF(AND(NOT(B198="Einliðaleikur"),D198=""),"Partner Wanted",INDEX(Leikmannaskrá!$A$2:$D$1156,MATCH(D198,Leikmannaskrá!$A$2:$A$1160,0),2))),"")</f>
        <v/>
      </c>
      <c r="P198" s="13" t="str">
        <f>IFERROR(INDEX(Leikmannaskrá!$A$2:$D$1156,MATCH(D198,Leikmannaskrá!$A$2:$A$1160,0),4),"")</f>
        <v/>
      </c>
      <c r="Q198" s="13" t="str">
        <f>IFERROR(IF(AND(P198="Male",B198="Einliðaleikur"),INDEX(Einl.kk!$A$3:$F$1037,MATCH(Skráningarblað!O198,Einl.kk!$D$3:$D$1037,0),2),IF(AND(P198="Male",B198="Tvíliðaleikur"),INDEX(Tvíl.kk!$A$3:$F$1052,MATCH(Skráningarblað!O198,Tvíl.kk!$D$3:$D$1052,0),2),IF(AND(P198="Male",B198="Tvenndarleikur"),INDEX(Tvennd.kk!$A$3:$F$1020,MATCH(Skráningarblað!O198,Tvennd.kk!$D$3:$D$1020,0),2),IF(AND(P198="Female",B198="Einliðaleikur"),INDEX(Einl.kvk!$A$3:$F$1001,MATCH(Skráningarblað!O198,Einl.kvk!$D$3:$D$1001,0),2),IF(AND(P198="Female",B198="Tvíliðaleikur"),INDEX(Tvíl.kvk!$A$3:$F$1002,MATCH(Skráningarblað!O198,Tvíl.kvk!$D$3:$D$1002,0),2),IF(AND(P198="Female",B198="Tvenndarleikur"),INDEX(Tvennd.kvk!$A$3:$F$1006,MATCH(Skráningarblað!O198,Tvennd.kvk!$D$3:$D$1006,0),2),"")))))),"2. Deild")</f>
        <v/>
      </c>
      <c r="R198" s="13" t="str">
        <f t="shared" si="22"/>
        <v/>
      </c>
      <c r="S198" s="13" t="str">
        <f>IFERROR(IF(AND(P198="Male",B198="Einliðaleikur"),INDEX(Einl.kk!$A$3:$F$1037,MATCH(Skráningarblað!O198,Einl.kk!$D$3:$D$1037,0),6),IF(AND(P198="Male",B198="Tvíliðaleikur"),INDEX(Tvíl.kk!$A$3:$F$1052,MATCH(Skráningarblað!O198,Tvíl.kk!$D$3:$D$1052,0),6),IF(AND(P198="Male",B198="Tvenndarleikur"),INDEX(Tvennd.kk!$A$3:$F$1020,MATCH(Skráningarblað!O198,Tvennd.kk!$D$3:$D$1020,0),6),IF(AND(P198="Female",B198="Einliðaleikur"),INDEX(Einl.kvk!$A$3:$F$1001,MATCH(Skráningarblað!O198,Einl.kvk!$D$3:$D$1001,0),6),IF(AND(P198="Female",B198="Tvíliðaleikur"),INDEX(Tvíl.kvk!$A$3:$F$1002,MATCH(Skráningarblað!O198,Tvíl.kvk!$D$3:$D$1002,0),6),IF(AND(P198="Female",B198="Tvenndarleikur"),INDEX(Tvennd.kvk!$A$3:$F$1006,MATCH(Skráningarblað!O198,Tvennd.kvk!$D$3:$D$1006,0),6),"")))))),0)</f>
        <v/>
      </c>
      <c r="T198" s="13" t="str">
        <f>IFERROR(INDEX(Leikmannaskrá!$A$2:$E$597,MATCH(A198,Leikmannaskrá!$A$2:$A$597,0),5),"")</f>
        <v/>
      </c>
      <c r="U198" s="29" t="str">
        <f t="shared" si="23"/>
        <v/>
      </c>
    </row>
    <row r="199" spans="1:21" x14ac:dyDescent="0.35">
      <c r="A199" s="28"/>
      <c r="B199" s="28"/>
      <c r="C199" s="28"/>
      <c r="D199" s="28"/>
      <c r="E199" s="28"/>
      <c r="F199" s="13" t="str">
        <f>IFERROR(INDEX(Leikmannaskrá!$A$2:$D$1156,MATCH(A199,Leikmannaskrá!$A$2:$A$1160,0),2),"")</f>
        <v/>
      </c>
      <c r="G199" s="13" t="str">
        <f>IFERROR(INDEX(Leikmannaskrá!$A$2:$D$1156,MATCH(A199,Leikmannaskrá!$A$2:$A$1160,0),4),"")</f>
        <v/>
      </c>
      <c r="H199" s="13" t="str">
        <f>IFERROR(INDEX(Leikmannaskrá!$A$2:$D$1156,MATCH(A199,Leikmannaskrá!$A$2:$A$1160,0),3),"")</f>
        <v/>
      </c>
      <c r="I199" s="13" t="str">
        <f>IFERROR(IF(AND(G199="Male",B199="Einliðaleikur"),INDEX(Einl.kk!$A$3:$F$1037,MATCH(Skráningarblað!F199,Einl.kk!$D$3:$D$1037,0),2),IF(AND(G199="Male",B199="Tvíliðaleikur"),INDEX(Tvíl.kk!$A$3:$F$1052,MATCH(Skráningarblað!F199,Tvíl.kk!$D$3:$D$1052,0),2),IF(AND(G199="Male",B199="Tvenndarleikur"),INDEX(Tvennd.kk!$A$3:$F$1020,MATCH(Skráningarblað!F199,Tvennd.kk!$D$3:$D$1020,0),2),IF(AND(G199="Female",B199="Einliðaleikur"),INDEX(Einl.kvk!$A$3:$F$1001,MATCH(Skráningarblað!F199,Einl.kvk!$D$3:$D$1001,0),2),IF(AND(G199="Female",B199="Tvíliðaleikur"),INDEX(Tvíl.kvk!$A$3:$F$1002,MATCH(Skráningarblað!F199,Tvíl.kvk!$D$3:$D$1002,0),2),IF(AND(G199="Female",B199="Tvenndarleikur"),INDEX(Tvennd.kvk!$A$3:$F$1006,MATCH(Skráningarblað!F199,Tvennd.kvk!$D$3:$D$1006,0),2),"")))))),"2. Deild")</f>
        <v/>
      </c>
      <c r="J199" s="13" t="str">
        <f t="shared" si="18"/>
        <v/>
      </c>
      <c r="K199" s="13" t="str">
        <f t="shared" si="19"/>
        <v/>
      </c>
      <c r="L199" s="13">
        <f t="shared" si="20"/>
        <v>0</v>
      </c>
      <c r="M199" s="13" t="str">
        <f t="shared" si="21"/>
        <v xml:space="preserve"> -  </v>
      </c>
      <c r="N199" s="13" t="str">
        <f>IFERROR(IF(AND(G199="Male",B199="Einliðaleikur"),INDEX(Einl.kk!$A$3:$F$1037,MATCH(Skráningarblað!F199,Einl.kk!$D$3:$D$1037,0),6),IF(AND(G199="Male",B199="Tvíliðaleikur"),INDEX(Tvíl.kk!$A$3:$F$1052,MATCH(Skráningarblað!F199,Tvíl.kk!$D$3:$D$1052,0),6),IF(AND(G199="Male",B199="Tvenndarleikur"),INDEX(Tvennd.kk!$A$3:$F$1020,MATCH(Skráningarblað!F199,Tvennd.kk!$D$3:$D$1020,0),6),IF(AND(G199="Female",B199="Einliðaleikur"),INDEX(Einl.kvk!$A$3:$F$1001,MATCH(Skráningarblað!F199,Einl.kvk!$D$3:$D$1001,0),6),IF(AND(G199="Female",B199="Tvíliðaleikur"),INDEX(Tvíl.kvk!$A$3:$F$1002,MATCH(Skráningarblað!F199,Tvíl.kvk!$D$3:$D$1002,0),6),IF(AND(G199="Female",B199="Tvenndarleikur"),INDEX(Tvennd.kvk!$A$3:$F$1006,MATCH(Skráningarblað!F199,Tvennd.kvk!$D$3:$D$1006,0),6),"")))))),0)</f>
        <v/>
      </c>
      <c r="O199" s="13" t="str">
        <f>IFERROR(IF(F199="","",IF(AND(NOT(B199="Einliðaleikur"),D199=""),"Partner Wanted",INDEX(Leikmannaskrá!$A$2:$D$1156,MATCH(D199,Leikmannaskrá!$A$2:$A$1160,0),2))),"")</f>
        <v/>
      </c>
      <c r="P199" s="13" t="str">
        <f>IFERROR(INDEX(Leikmannaskrá!$A$2:$D$1156,MATCH(D199,Leikmannaskrá!$A$2:$A$1160,0),4),"")</f>
        <v/>
      </c>
      <c r="Q199" s="13" t="str">
        <f>IFERROR(IF(AND(P199="Male",B199="Einliðaleikur"),INDEX(Einl.kk!$A$3:$F$1037,MATCH(Skráningarblað!O199,Einl.kk!$D$3:$D$1037,0),2),IF(AND(P199="Male",B199="Tvíliðaleikur"),INDEX(Tvíl.kk!$A$3:$F$1052,MATCH(Skráningarblað!O199,Tvíl.kk!$D$3:$D$1052,0),2),IF(AND(P199="Male",B199="Tvenndarleikur"),INDEX(Tvennd.kk!$A$3:$F$1020,MATCH(Skráningarblað!O199,Tvennd.kk!$D$3:$D$1020,0),2),IF(AND(P199="Female",B199="Einliðaleikur"),INDEX(Einl.kvk!$A$3:$F$1001,MATCH(Skráningarblað!O199,Einl.kvk!$D$3:$D$1001,0),2),IF(AND(P199="Female",B199="Tvíliðaleikur"),INDEX(Tvíl.kvk!$A$3:$F$1002,MATCH(Skráningarblað!O199,Tvíl.kvk!$D$3:$D$1002,0),2),IF(AND(P199="Female",B199="Tvenndarleikur"),INDEX(Tvennd.kvk!$A$3:$F$1006,MATCH(Skráningarblað!O199,Tvennd.kvk!$D$3:$D$1006,0),2),"")))))),"2. Deild")</f>
        <v/>
      </c>
      <c r="R199" s="13" t="str">
        <f t="shared" si="22"/>
        <v/>
      </c>
      <c r="S199" s="13" t="str">
        <f>IFERROR(IF(AND(P199="Male",B199="Einliðaleikur"),INDEX(Einl.kk!$A$3:$F$1037,MATCH(Skráningarblað!O199,Einl.kk!$D$3:$D$1037,0),6),IF(AND(P199="Male",B199="Tvíliðaleikur"),INDEX(Tvíl.kk!$A$3:$F$1052,MATCH(Skráningarblað!O199,Tvíl.kk!$D$3:$D$1052,0),6),IF(AND(P199="Male",B199="Tvenndarleikur"),INDEX(Tvennd.kk!$A$3:$F$1020,MATCH(Skráningarblað!O199,Tvennd.kk!$D$3:$D$1020,0),6),IF(AND(P199="Female",B199="Einliðaleikur"),INDEX(Einl.kvk!$A$3:$F$1001,MATCH(Skráningarblað!O199,Einl.kvk!$D$3:$D$1001,0),6),IF(AND(P199="Female",B199="Tvíliðaleikur"),INDEX(Tvíl.kvk!$A$3:$F$1002,MATCH(Skráningarblað!O199,Tvíl.kvk!$D$3:$D$1002,0),6),IF(AND(P199="Female",B199="Tvenndarleikur"),INDEX(Tvennd.kvk!$A$3:$F$1006,MATCH(Skráningarblað!O199,Tvennd.kvk!$D$3:$D$1006,0),6),"")))))),0)</f>
        <v/>
      </c>
      <c r="T199" s="13" t="str">
        <f>IFERROR(INDEX(Leikmannaskrá!$A$2:$E$597,MATCH(A199,Leikmannaskrá!$A$2:$A$597,0),5),"")</f>
        <v/>
      </c>
      <c r="U199" s="29" t="str">
        <f t="shared" si="23"/>
        <v/>
      </c>
    </row>
    <row r="200" spans="1:21" x14ac:dyDescent="0.35">
      <c r="A200" s="28"/>
      <c r="B200" s="28"/>
      <c r="C200" s="28"/>
      <c r="D200" s="28"/>
      <c r="E200" s="28"/>
      <c r="F200" s="13" t="str">
        <f>IFERROR(INDEX(Leikmannaskrá!$A$2:$D$1156,MATCH(A200,Leikmannaskrá!$A$2:$A$1160,0),2),"")</f>
        <v/>
      </c>
      <c r="G200" s="13" t="str">
        <f>IFERROR(INDEX(Leikmannaskrá!$A$2:$D$1156,MATCH(A200,Leikmannaskrá!$A$2:$A$1160,0),4),"")</f>
        <v/>
      </c>
      <c r="H200" s="13" t="str">
        <f>IFERROR(INDEX(Leikmannaskrá!$A$2:$D$1156,MATCH(A200,Leikmannaskrá!$A$2:$A$1160,0),3),"")</f>
        <v/>
      </c>
      <c r="I200" s="13" t="str">
        <f>IFERROR(IF(AND(G200="Male",B200="Einliðaleikur"),INDEX(Einl.kk!$A$3:$F$1037,MATCH(Skráningarblað!F200,Einl.kk!$D$3:$D$1037,0),2),IF(AND(G200="Male",B200="Tvíliðaleikur"),INDEX(Tvíl.kk!$A$3:$F$1052,MATCH(Skráningarblað!F200,Tvíl.kk!$D$3:$D$1052,0),2),IF(AND(G200="Male",B200="Tvenndarleikur"),INDEX(Tvennd.kk!$A$3:$F$1020,MATCH(Skráningarblað!F200,Tvennd.kk!$D$3:$D$1020,0),2),IF(AND(G200="Female",B200="Einliðaleikur"),INDEX(Einl.kvk!$A$3:$F$1001,MATCH(Skráningarblað!F200,Einl.kvk!$D$3:$D$1001,0),2),IF(AND(G200="Female",B200="Tvíliðaleikur"),INDEX(Tvíl.kvk!$A$3:$F$1002,MATCH(Skráningarblað!F200,Tvíl.kvk!$D$3:$D$1002,0),2),IF(AND(G200="Female",B200="Tvenndarleikur"),INDEX(Tvennd.kvk!$A$3:$F$1006,MATCH(Skráningarblað!F200,Tvennd.kvk!$D$3:$D$1006,0),2),"")))))),"2. Deild")</f>
        <v/>
      </c>
      <c r="J200" s="13" t="str">
        <f t="shared" si="18"/>
        <v/>
      </c>
      <c r="K200" s="13" t="str">
        <f t="shared" si="19"/>
        <v/>
      </c>
      <c r="L200" s="13">
        <f t="shared" si="20"/>
        <v>0</v>
      </c>
      <c r="M200" s="13" t="str">
        <f t="shared" si="21"/>
        <v xml:space="preserve"> -  </v>
      </c>
      <c r="N200" s="13" t="str">
        <f>IFERROR(IF(AND(G200="Male",B200="Einliðaleikur"),INDEX(Einl.kk!$A$3:$F$1037,MATCH(Skráningarblað!F200,Einl.kk!$D$3:$D$1037,0),6),IF(AND(G200="Male",B200="Tvíliðaleikur"),INDEX(Tvíl.kk!$A$3:$F$1052,MATCH(Skráningarblað!F200,Tvíl.kk!$D$3:$D$1052,0),6),IF(AND(G200="Male",B200="Tvenndarleikur"),INDEX(Tvennd.kk!$A$3:$F$1020,MATCH(Skráningarblað!F200,Tvennd.kk!$D$3:$D$1020,0),6),IF(AND(G200="Female",B200="Einliðaleikur"),INDEX(Einl.kvk!$A$3:$F$1001,MATCH(Skráningarblað!F200,Einl.kvk!$D$3:$D$1001,0),6),IF(AND(G200="Female",B200="Tvíliðaleikur"),INDEX(Tvíl.kvk!$A$3:$F$1002,MATCH(Skráningarblað!F200,Tvíl.kvk!$D$3:$D$1002,0),6),IF(AND(G200="Female",B200="Tvenndarleikur"),INDEX(Tvennd.kvk!$A$3:$F$1006,MATCH(Skráningarblað!F200,Tvennd.kvk!$D$3:$D$1006,0),6),"")))))),0)</f>
        <v/>
      </c>
      <c r="O200" s="13" t="str">
        <f>IFERROR(IF(F200="","",IF(AND(NOT(B200="Einliðaleikur"),D200=""),"Partner Wanted",INDEX(Leikmannaskrá!$A$2:$D$1156,MATCH(D200,Leikmannaskrá!$A$2:$A$1160,0),2))),"")</f>
        <v/>
      </c>
      <c r="P200" s="13" t="str">
        <f>IFERROR(INDEX(Leikmannaskrá!$A$2:$D$1156,MATCH(D200,Leikmannaskrá!$A$2:$A$1160,0),4),"")</f>
        <v/>
      </c>
      <c r="Q200" s="13" t="str">
        <f>IFERROR(IF(AND(P200="Male",B200="Einliðaleikur"),INDEX(Einl.kk!$A$3:$F$1037,MATCH(Skráningarblað!O200,Einl.kk!$D$3:$D$1037,0),2),IF(AND(P200="Male",B200="Tvíliðaleikur"),INDEX(Tvíl.kk!$A$3:$F$1052,MATCH(Skráningarblað!O200,Tvíl.kk!$D$3:$D$1052,0),2),IF(AND(P200="Male",B200="Tvenndarleikur"),INDEX(Tvennd.kk!$A$3:$F$1020,MATCH(Skráningarblað!O200,Tvennd.kk!$D$3:$D$1020,0),2),IF(AND(P200="Female",B200="Einliðaleikur"),INDEX(Einl.kvk!$A$3:$F$1001,MATCH(Skráningarblað!O200,Einl.kvk!$D$3:$D$1001,0),2),IF(AND(P200="Female",B200="Tvíliðaleikur"),INDEX(Tvíl.kvk!$A$3:$F$1002,MATCH(Skráningarblað!O200,Tvíl.kvk!$D$3:$D$1002,0),2),IF(AND(P200="Female",B200="Tvenndarleikur"),INDEX(Tvennd.kvk!$A$3:$F$1006,MATCH(Skráningarblað!O200,Tvennd.kvk!$D$3:$D$1006,0),2),"")))))),"2. Deild")</f>
        <v/>
      </c>
      <c r="R200" s="13" t="str">
        <f t="shared" si="22"/>
        <v/>
      </c>
      <c r="S200" s="13" t="str">
        <f>IFERROR(IF(AND(P200="Male",B200="Einliðaleikur"),INDEX(Einl.kk!$A$3:$F$1037,MATCH(Skráningarblað!O200,Einl.kk!$D$3:$D$1037,0),6),IF(AND(P200="Male",B200="Tvíliðaleikur"),INDEX(Tvíl.kk!$A$3:$F$1052,MATCH(Skráningarblað!O200,Tvíl.kk!$D$3:$D$1052,0),6),IF(AND(P200="Male",B200="Tvenndarleikur"),INDEX(Tvennd.kk!$A$3:$F$1020,MATCH(Skráningarblað!O200,Tvennd.kk!$D$3:$D$1020,0),6),IF(AND(P200="Female",B200="Einliðaleikur"),INDEX(Einl.kvk!$A$3:$F$1001,MATCH(Skráningarblað!O200,Einl.kvk!$D$3:$D$1001,0),6),IF(AND(P200="Female",B200="Tvíliðaleikur"),INDEX(Tvíl.kvk!$A$3:$F$1002,MATCH(Skráningarblað!O200,Tvíl.kvk!$D$3:$D$1002,0),6),IF(AND(P200="Female",B200="Tvenndarleikur"),INDEX(Tvennd.kvk!$A$3:$F$1006,MATCH(Skráningarblað!O200,Tvennd.kvk!$D$3:$D$1006,0),6),"")))))),0)</f>
        <v/>
      </c>
      <c r="T200" s="13" t="str">
        <f>IFERROR(INDEX(Leikmannaskrá!$A$2:$E$597,MATCH(A200,Leikmannaskrá!$A$2:$A$597,0),5),"")</f>
        <v/>
      </c>
      <c r="U200" s="29" t="str">
        <f t="shared" si="23"/>
        <v/>
      </c>
    </row>
    <row r="201" spans="1:21" x14ac:dyDescent="0.35">
      <c r="A201" s="28"/>
      <c r="B201" s="28"/>
      <c r="C201" s="28"/>
      <c r="D201" s="28"/>
      <c r="E201" s="28"/>
      <c r="F201" s="13" t="str">
        <f>IFERROR(INDEX(Leikmannaskrá!$A$2:$D$1156,MATCH(A201,Leikmannaskrá!$A$2:$A$1160,0),2),"")</f>
        <v/>
      </c>
      <c r="G201" s="13" t="str">
        <f>IFERROR(INDEX(Leikmannaskrá!$A$2:$D$1156,MATCH(A201,Leikmannaskrá!$A$2:$A$1160,0),4),"")</f>
        <v/>
      </c>
      <c r="H201" s="13" t="str">
        <f>IFERROR(INDEX(Leikmannaskrá!$A$2:$D$1156,MATCH(A201,Leikmannaskrá!$A$2:$A$1160,0),3),"")</f>
        <v/>
      </c>
      <c r="I201" s="13" t="str">
        <f>IFERROR(IF(AND(G201="Male",B201="Einliðaleikur"),INDEX(Einl.kk!$A$3:$F$1037,MATCH(Skráningarblað!F201,Einl.kk!$D$3:$D$1037,0),2),IF(AND(G201="Male",B201="Tvíliðaleikur"),INDEX(Tvíl.kk!$A$3:$F$1052,MATCH(Skráningarblað!F201,Tvíl.kk!$D$3:$D$1052,0),2),IF(AND(G201="Male",B201="Tvenndarleikur"),INDEX(Tvennd.kk!$A$3:$F$1020,MATCH(Skráningarblað!F201,Tvennd.kk!$D$3:$D$1020,0),2),IF(AND(G201="Female",B201="Einliðaleikur"),INDEX(Einl.kvk!$A$3:$F$1001,MATCH(Skráningarblað!F201,Einl.kvk!$D$3:$D$1001,0),2),IF(AND(G201="Female",B201="Tvíliðaleikur"),INDEX(Tvíl.kvk!$A$3:$F$1002,MATCH(Skráningarblað!F201,Tvíl.kvk!$D$3:$D$1002,0),2),IF(AND(G201="Female",B201="Tvenndarleikur"),INDEX(Tvennd.kvk!$A$3:$F$1006,MATCH(Skráningarblað!F201,Tvennd.kvk!$D$3:$D$1006,0),2),"")))))),"2. Deild")</f>
        <v/>
      </c>
      <c r="J201" s="13" t="str">
        <f t="shared" si="18"/>
        <v/>
      </c>
      <c r="K201" s="13" t="str">
        <f t="shared" si="19"/>
        <v/>
      </c>
      <c r="L201" s="13">
        <f t="shared" si="20"/>
        <v>0</v>
      </c>
      <c r="M201" s="13" t="str">
        <f t="shared" si="21"/>
        <v xml:space="preserve"> -  </v>
      </c>
      <c r="N201" s="13" t="str">
        <f>IFERROR(IF(AND(G201="Male",B201="Einliðaleikur"),INDEX(Einl.kk!$A$3:$F$1037,MATCH(Skráningarblað!F201,Einl.kk!$D$3:$D$1037,0),6),IF(AND(G201="Male",B201="Tvíliðaleikur"),INDEX(Tvíl.kk!$A$3:$F$1052,MATCH(Skráningarblað!F201,Tvíl.kk!$D$3:$D$1052,0),6),IF(AND(G201="Male",B201="Tvenndarleikur"),INDEX(Tvennd.kk!$A$3:$F$1020,MATCH(Skráningarblað!F201,Tvennd.kk!$D$3:$D$1020,0),6),IF(AND(G201="Female",B201="Einliðaleikur"),INDEX(Einl.kvk!$A$3:$F$1001,MATCH(Skráningarblað!F201,Einl.kvk!$D$3:$D$1001,0),6),IF(AND(G201="Female",B201="Tvíliðaleikur"),INDEX(Tvíl.kvk!$A$3:$F$1002,MATCH(Skráningarblað!F201,Tvíl.kvk!$D$3:$D$1002,0),6),IF(AND(G201="Female",B201="Tvenndarleikur"),INDEX(Tvennd.kvk!$A$3:$F$1006,MATCH(Skráningarblað!F201,Tvennd.kvk!$D$3:$D$1006,0),6),"")))))),0)</f>
        <v/>
      </c>
      <c r="O201" s="13" t="str">
        <f>IFERROR(IF(F201="","",IF(AND(NOT(B201="Einliðaleikur"),D201=""),"Partner Wanted",INDEX(Leikmannaskrá!$A$2:$D$1156,MATCH(D201,Leikmannaskrá!$A$2:$A$1160,0),2))),"")</f>
        <v/>
      </c>
      <c r="P201" s="13" t="str">
        <f>IFERROR(INDEX(Leikmannaskrá!$A$2:$D$1156,MATCH(D201,Leikmannaskrá!$A$2:$A$1160,0),4),"")</f>
        <v/>
      </c>
      <c r="Q201" s="13" t="str">
        <f>IFERROR(IF(AND(P201="Male",B201="Einliðaleikur"),INDEX(Einl.kk!$A$3:$F$1037,MATCH(Skráningarblað!O201,Einl.kk!$D$3:$D$1037,0),2),IF(AND(P201="Male",B201="Tvíliðaleikur"),INDEX(Tvíl.kk!$A$3:$F$1052,MATCH(Skráningarblað!O201,Tvíl.kk!$D$3:$D$1052,0),2),IF(AND(P201="Male",B201="Tvenndarleikur"),INDEX(Tvennd.kk!$A$3:$F$1020,MATCH(Skráningarblað!O201,Tvennd.kk!$D$3:$D$1020,0),2),IF(AND(P201="Female",B201="Einliðaleikur"),INDEX(Einl.kvk!$A$3:$F$1001,MATCH(Skráningarblað!O201,Einl.kvk!$D$3:$D$1001,0),2),IF(AND(P201="Female",B201="Tvíliðaleikur"),INDEX(Tvíl.kvk!$A$3:$F$1002,MATCH(Skráningarblað!O201,Tvíl.kvk!$D$3:$D$1002,0),2),IF(AND(P201="Female",B201="Tvenndarleikur"),INDEX(Tvennd.kvk!$A$3:$F$1006,MATCH(Skráningarblað!O201,Tvennd.kvk!$D$3:$D$1006,0),2),"")))))),"2. Deild")</f>
        <v/>
      </c>
      <c r="R201" s="13" t="str">
        <f t="shared" si="22"/>
        <v/>
      </c>
      <c r="S201" s="13" t="str">
        <f>IFERROR(IF(AND(P201="Male",B201="Einliðaleikur"),INDEX(Einl.kk!$A$3:$F$1037,MATCH(Skráningarblað!O201,Einl.kk!$D$3:$D$1037,0),6),IF(AND(P201="Male",B201="Tvíliðaleikur"),INDEX(Tvíl.kk!$A$3:$F$1052,MATCH(Skráningarblað!O201,Tvíl.kk!$D$3:$D$1052,0),6),IF(AND(P201="Male",B201="Tvenndarleikur"),INDEX(Tvennd.kk!$A$3:$F$1020,MATCH(Skráningarblað!O201,Tvennd.kk!$D$3:$D$1020,0),6),IF(AND(P201="Female",B201="Einliðaleikur"),INDEX(Einl.kvk!$A$3:$F$1001,MATCH(Skráningarblað!O201,Einl.kvk!$D$3:$D$1001,0),6),IF(AND(P201="Female",B201="Tvíliðaleikur"),INDEX(Tvíl.kvk!$A$3:$F$1002,MATCH(Skráningarblað!O201,Tvíl.kvk!$D$3:$D$1002,0),6),IF(AND(P201="Female",B201="Tvenndarleikur"),INDEX(Tvennd.kvk!$A$3:$F$1006,MATCH(Skráningarblað!O201,Tvennd.kvk!$D$3:$D$1006,0),6),"")))))),0)</f>
        <v/>
      </c>
      <c r="T201" s="13" t="str">
        <f>IFERROR(INDEX(Leikmannaskrá!$A$2:$E$597,MATCH(A201,Leikmannaskrá!$A$2:$A$597,0),5),"")</f>
        <v/>
      </c>
      <c r="U201" s="29" t="str">
        <f t="shared" si="23"/>
        <v/>
      </c>
    </row>
    <row r="202" spans="1:21" x14ac:dyDescent="0.35">
      <c r="A202" s="28"/>
      <c r="B202" s="28"/>
      <c r="C202" s="28"/>
      <c r="D202" s="28"/>
      <c r="E202" s="28"/>
      <c r="F202" s="13" t="str">
        <f>IFERROR(INDEX(Leikmannaskrá!$A$2:$D$1156,MATCH(A202,Leikmannaskrá!$A$2:$A$1160,0),2),"")</f>
        <v/>
      </c>
      <c r="G202" s="13" t="str">
        <f>IFERROR(INDEX(Leikmannaskrá!$A$2:$D$1156,MATCH(A202,Leikmannaskrá!$A$2:$A$1160,0),4),"")</f>
        <v/>
      </c>
      <c r="H202" s="13" t="str">
        <f>IFERROR(INDEX(Leikmannaskrá!$A$2:$D$1156,MATCH(A202,Leikmannaskrá!$A$2:$A$1160,0),3),"")</f>
        <v/>
      </c>
      <c r="I202" s="13" t="str">
        <f>IFERROR(IF(AND(G202="Male",B202="Einliðaleikur"),INDEX(Einl.kk!$A$3:$F$1037,MATCH(Skráningarblað!F202,Einl.kk!$D$3:$D$1037,0),2),IF(AND(G202="Male",B202="Tvíliðaleikur"),INDEX(Tvíl.kk!$A$3:$F$1052,MATCH(Skráningarblað!F202,Tvíl.kk!$D$3:$D$1052,0),2),IF(AND(G202="Male",B202="Tvenndarleikur"),INDEX(Tvennd.kk!$A$3:$F$1020,MATCH(Skráningarblað!F202,Tvennd.kk!$D$3:$D$1020,0),2),IF(AND(G202="Female",B202="Einliðaleikur"),INDEX(Einl.kvk!$A$3:$F$1001,MATCH(Skráningarblað!F202,Einl.kvk!$D$3:$D$1001,0),2),IF(AND(G202="Female",B202="Tvíliðaleikur"),INDEX(Tvíl.kvk!$A$3:$F$1002,MATCH(Skráningarblað!F202,Tvíl.kvk!$D$3:$D$1002,0),2),IF(AND(G202="Female",B202="Tvenndarleikur"),INDEX(Tvennd.kvk!$A$3:$F$1006,MATCH(Skráningarblað!F202,Tvennd.kvk!$D$3:$D$1006,0),2),"")))))),"2. Deild")</f>
        <v/>
      </c>
      <c r="J202" s="13" t="str">
        <f t="shared" si="18"/>
        <v/>
      </c>
      <c r="K202" s="13" t="str">
        <f t="shared" si="19"/>
        <v/>
      </c>
      <c r="L202" s="13">
        <f t="shared" si="20"/>
        <v>0</v>
      </c>
      <c r="M202" s="13" t="str">
        <f t="shared" si="21"/>
        <v xml:space="preserve"> -  </v>
      </c>
      <c r="N202" s="13" t="str">
        <f>IFERROR(IF(AND(G202="Male",B202="Einliðaleikur"),INDEX(Einl.kk!$A$3:$F$1037,MATCH(Skráningarblað!F202,Einl.kk!$D$3:$D$1037,0),6),IF(AND(G202="Male",B202="Tvíliðaleikur"),INDEX(Tvíl.kk!$A$3:$F$1052,MATCH(Skráningarblað!F202,Tvíl.kk!$D$3:$D$1052,0),6),IF(AND(G202="Male",B202="Tvenndarleikur"),INDEX(Tvennd.kk!$A$3:$F$1020,MATCH(Skráningarblað!F202,Tvennd.kk!$D$3:$D$1020,0),6),IF(AND(G202="Female",B202="Einliðaleikur"),INDEX(Einl.kvk!$A$3:$F$1001,MATCH(Skráningarblað!F202,Einl.kvk!$D$3:$D$1001,0),6),IF(AND(G202="Female",B202="Tvíliðaleikur"),INDEX(Tvíl.kvk!$A$3:$F$1002,MATCH(Skráningarblað!F202,Tvíl.kvk!$D$3:$D$1002,0),6),IF(AND(G202="Female",B202="Tvenndarleikur"),INDEX(Tvennd.kvk!$A$3:$F$1006,MATCH(Skráningarblað!F202,Tvennd.kvk!$D$3:$D$1006,0),6),"")))))),0)</f>
        <v/>
      </c>
      <c r="O202" s="13" t="str">
        <f>IFERROR(IF(F202="","",IF(AND(NOT(B202="Einliðaleikur"),D202=""),"Partner Wanted",INDEX(Leikmannaskrá!$A$2:$D$1156,MATCH(D202,Leikmannaskrá!$A$2:$A$1160,0),2))),"")</f>
        <v/>
      </c>
      <c r="P202" s="13" t="str">
        <f>IFERROR(INDEX(Leikmannaskrá!$A$2:$D$1156,MATCH(D202,Leikmannaskrá!$A$2:$A$1160,0),4),"")</f>
        <v/>
      </c>
      <c r="Q202" s="13" t="str">
        <f>IFERROR(IF(AND(P202="Male",B202="Einliðaleikur"),INDEX(Einl.kk!$A$3:$F$1037,MATCH(Skráningarblað!O202,Einl.kk!$D$3:$D$1037,0),2),IF(AND(P202="Male",B202="Tvíliðaleikur"),INDEX(Tvíl.kk!$A$3:$F$1052,MATCH(Skráningarblað!O202,Tvíl.kk!$D$3:$D$1052,0),2),IF(AND(P202="Male",B202="Tvenndarleikur"),INDEX(Tvennd.kk!$A$3:$F$1020,MATCH(Skráningarblað!O202,Tvennd.kk!$D$3:$D$1020,0),2),IF(AND(P202="Female",B202="Einliðaleikur"),INDEX(Einl.kvk!$A$3:$F$1001,MATCH(Skráningarblað!O202,Einl.kvk!$D$3:$D$1001,0),2),IF(AND(P202="Female",B202="Tvíliðaleikur"),INDEX(Tvíl.kvk!$A$3:$F$1002,MATCH(Skráningarblað!O202,Tvíl.kvk!$D$3:$D$1002,0),2),IF(AND(P202="Female",B202="Tvenndarleikur"),INDEX(Tvennd.kvk!$A$3:$F$1006,MATCH(Skráningarblað!O202,Tvennd.kvk!$D$3:$D$1006,0),2),"")))))),"2. Deild")</f>
        <v/>
      </c>
      <c r="R202" s="13" t="str">
        <f t="shared" si="22"/>
        <v/>
      </c>
      <c r="S202" s="13" t="str">
        <f>IFERROR(IF(AND(P202="Male",B202="Einliðaleikur"),INDEX(Einl.kk!$A$3:$F$1037,MATCH(Skráningarblað!O202,Einl.kk!$D$3:$D$1037,0),6),IF(AND(P202="Male",B202="Tvíliðaleikur"),INDEX(Tvíl.kk!$A$3:$F$1052,MATCH(Skráningarblað!O202,Tvíl.kk!$D$3:$D$1052,0),6),IF(AND(P202="Male",B202="Tvenndarleikur"),INDEX(Tvennd.kk!$A$3:$F$1020,MATCH(Skráningarblað!O202,Tvennd.kk!$D$3:$D$1020,0),6),IF(AND(P202="Female",B202="Einliðaleikur"),INDEX(Einl.kvk!$A$3:$F$1001,MATCH(Skráningarblað!O202,Einl.kvk!$D$3:$D$1001,0),6),IF(AND(P202="Female",B202="Tvíliðaleikur"),INDEX(Tvíl.kvk!$A$3:$F$1002,MATCH(Skráningarblað!O202,Tvíl.kvk!$D$3:$D$1002,0),6),IF(AND(P202="Female",B202="Tvenndarleikur"),INDEX(Tvennd.kvk!$A$3:$F$1006,MATCH(Skráningarblað!O202,Tvennd.kvk!$D$3:$D$1006,0),6),"")))))),0)</f>
        <v/>
      </c>
      <c r="T202" s="13" t="str">
        <f>IFERROR(INDEX(Leikmannaskrá!$A$2:$E$597,MATCH(A202,Leikmannaskrá!$A$2:$A$597,0),5),"")</f>
        <v/>
      </c>
      <c r="U202" s="29" t="str">
        <f t="shared" si="23"/>
        <v/>
      </c>
    </row>
    <row r="203" spans="1:21" x14ac:dyDescent="0.35">
      <c r="A203" s="28"/>
      <c r="B203" s="28"/>
      <c r="C203" s="28"/>
      <c r="D203" s="28"/>
      <c r="E203" s="28"/>
      <c r="F203" s="13" t="str">
        <f>IFERROR(INDEX(Leikmannaskrá!$A$2:$D$1156,MATCH(A203,Leikmannaskrá!$A$2:$A$1160,0),2),"")</f>
        <v/>
      </c>
      <c r="G203" s="13" t="str">
        <f>IFERROR(INDEX(Leikmannaskrá!$A$2:$D$1156,MATCH(A203,Leikmannaskrá!$A$2:$A$1160,0),4),"")</f>
        <v/>
      </c>
      <c r="H203" s="13" t="str">
        <f>IFERROR(INDEX(Leikmannaskrá!$A$2:$D$1156,MATCH(A203,Leikmannaskrá!$A$2:$A$1160,0),3),"")</f>
        <v/>
      </c>
      <c r="I203" s="13" t="str">
        <f>IFERROR(IF(AND(G203="Male",B203="Einliðaleikur"),INDEX(Einl.kk!$A$3:$F$1037,MATCH(Skráningarblað!F203,Einl.kk!$D$3:$D$1037,0),2),IF(AND(G203="Male",B203="Tvíliðaleikur"),INDEX(Tvíl.kk!$A$3:$F$1052,MATCH(Skráningarblað!F203,Tvíl.kk!$D$3:$D$1052,0),2),IF(AND(G203="Male",B203="Tvenndarleikur"),INDEX(Tvennd.kk!$A$3:$F$1020,MATCH(Skráningarblað!F203,Tvennd.kk!$D$3:$D$1020,0),2),IF(AND(G203="Female",B203="Einliðaleikur"),INDEX(Einl.kvk!$A$3:$F$1001,MATCH(Skráningarblað!F203,Einl.kvk!$D$3:$D$1001,0),2),IF(AND(G203="Female",B203="Tvíliðaleikur"),INDEX(Tvíl.kvk!$A$3:$F$1002,MATCH(Skráningarblað!F203,Tvíl.kvk!$D$3:$D$1002,0),2),IF(AND(G203="Female",B203="Tvenndarleikur"),INDEX(Tvennd.kvk!$A$3:$F$1006,MATCH(Skráningarblað!F203,Tvennd.kvk!$D$3:$D$1006,0),2),"")))))),"2. Deild")</f>
        <v/>
      </c>
      <c r="J203" s="13" t="str">
        <f t="shared" si="18"/>
        <v/>
      </c>
      <c r="K203" s="13" t="str">
        <f t="shared" si="19"/>
        <v/>
      </c>
      <c r="L203" s="13">
        <f t="shared" si="20"/>
        <v>0</v>
      </c>
      <c r="M203" s="13" t="str">
        <f t="shared" si="21"/>
        <v xml:space="preserve"> -  </v>
      </c>
      <c r="N203" s="13" t="str">
        <f>IFERROR(IF(AND(G203="Male",B203="Einliðaleikur"),INDEX(Einl.kk!$A$3:$F$1037,MATCH(Skráningarblað!F203,Einl.kk!$D$3:$D$1037,0),6),IF(AND(G203="Male",B203="Tvíliðaleikur"),INDEX(Tvíl.kk!$A$3:$F$1052,MATCH(Skráningarblað!F203,Tvíl.kk!$D$3:$D$1052,0),6),IF(AND(G203="Male",B203="Tvenndarleikur"),INDEX(Tvennd.kk!$A$3:$F$1020,MATCH(Skráningarblað!F203,Tvennd.kk!$D$3:$D$1020,0),6),IF(AND(G203="Female",B203="Einliðaleikur"),INDEX(Einl.kvk!$A$3:$F$1001,MATCH(Skráningarblað!F203,Einl.kvk!$D$3:$D$1001,0),6),IF(AND(G203="Female",B203="Tvíliðaleikur"),INDEX(Tvíl.kvk!$A$3:$F$1002,MATCH(Skráningarblað!F203,Tvíl.kvk!$D$3:$D$1002,0),6),IF(AND(G203="Female",B203="Tvenndarleikur"),INDEX(Tvennd.kvk!$A$3:$F$1006,MATCH(Skráningarblað!F203,Tvennd.kvk!$D$3:$D$1006,0),6),"")))))),0)</f>
        <v/>
      </c>
      <c r="O203" s="13" t="str">
        <f>IFERROR(IF(F203="","",IF(AND(NOT(B203="Einliðaleikur"),D203=""),"Partner Wanted",INDEX(Leikmannaskrá!$A$2:$D$1156,MATCH(D203,Leikmannaskrá!$A$2:$A$1160,0),2))),"")</f>
        <v/>
      </c>
      <c r="P203" s="13" t="str">
        <f>IFERROR(INDEX(Leikmannaskrá!$A$2:$D$1156,MATCH(D203,Leikmannaskrá!$A$2:$A$1160,0),4),"")</f>
        <v/>
      </c>
      <c r="Q203" s="13" t="str">
        <f>IFERROR(IF(AND(P203="Male",B203="Einliðaleikur"),INDEX(Einl.kk!$A$3:$F$1037,MATCH(Skráningarblað!O203,Einl.kk!$D$3:$D$1037,0),2),IF(AND(P203="Male",B203="Tvíliðaleikur"),INDEX(Tvíl.kk!$A$3:$F$1052,MATCH(Skráningarblað!O203,Tvíl.kk!$D$3:$D$1052,0),2),IF(AND(P203="Male",B203="Tvenndarleikur"),INDEX(Tvennd.kk!$A$3:$F$1020,MATCH(Skráningarblað!O203,Tvennd.kk!$D$3:$D$1020,0),2),IF(AND(P203="Female",B203="Einliðaleikur"),INDEX(Einl.kvk!$A$3:$F$1001,MATCH(Skráningarblað!O203,Einl.kvk!$D$3:$D$1001,0),2),IF(AND(P203="Female",B203="Tvíliðaleikur"),INDEX(Tvíl.kvk!$A$3:$F$1002,MATCH(Skráningarblað!O203,Tvíl.kvk!$D$3:$D$1002,0),2),IF(AND(P203="Female",B203="Tvenndarleikur"),INDEX(Tvennd.kvk!$A$3:$F$1006,MATCH(Skráningarblað!O203,Tvennd.kvk!$D$3:$D$1006,0),2),"")))))),"2. Deild")</f>
        <v/>
      </c>
      <c r="R203" s="13" t="str">
        <f t="shared" si="22"/>
        <v/>
      </c>
      <c r="S203" s="13" t="str">
        <f>IFERROR(IF(AND(P203="Male",B203="Einliðaleikur"),INDEX(Einl.kk!$A$3:$F$1037,MATCH(Skráningarblað!O203,Einl.kk!$D$3:$D$1037,0),6),IF(AND(P203="Male",B203="Tvíliðaleikur"),INDEX(Tvíl.kk!$A$3:$F$1052,MATCH(Skráningarblað!O203,Tvíl.kk!$D$3:$D$1052,0),6),IF(AND(P203="Male",B203="Tvenndarleikur"),INDEX(Tvennd.kk!$A$3:$F$1020,MATCH(Skráningarblað!O203,Tvennd.kk!$D$3:$D$1020,0),6),IF(AND(P203="Female",B203="Einliðaleikur"),INDEX(Einl.kvk!$A$3:$F$1001,MATCH(Skráningarblað!O203,Einl.kvk!$D$3:$D$1001,0),6),IF(AND(P203="Female",B203="Tvíliðaleikur"),INDEX(Tvíl.kvk!$A$3:$F$1002,MATCH(Skráningarblað!O203,Tvíl.kvk!$D$3:$D$1002,0),6),IF(AND(P203="Female",B203="Tvenndarleikur"),INDEX(Tvennd.kvk!$A$3:$F$1006,MATCH(Skráningarblað!O203,Tvennd.kvk!$D$3:$D$1006,0),6),"")))))),0)</f>
        <v/>
      </c>
      <c r="T203" s="13" t="str">
        <f>IFERROR(INDEX(Leikmannaskrá!$A$2:$E$597,MATCH(A203,Leikmannaskrá!$A$2:$A$597,0),5),"")</f>
        <v/>
      </c>
      <c r="U203" s="29" t="str">
        <f t="shared" si="23"/>
        <v/>
      </c>
    </row>
    <row r="204" spans="1:21" x14ac:dyDescent="0.35">
      <c r="A204" s="28"/>
      <c r="B204" s="28"/>
      <c r="C204" s="28"/>
      <c r="D204" s="28"/>
      <c r="E204" s="28"/>
      <c r="F204" s="13" t="str">
        <f>IFERROR(INDEX(Leikmannaskrá!$A$2:$D$1156,MATCH(A204,Leikmannaskrá!$A$2:$A$1160,0),2),"")</f>
        <v/>
      </c>
      <c r="G204" s="13" t="str">
        <f>IFERROR(INDEX(Leikmannaskrá!$A$2:$D$1156,MATCH(A204,Leikmannaskrá!$A$2:$A$1160,0),4),"")</f>
        <v/>
      </c>
      <c r="H204" s="13" t="str">
        <f>IFERROR(INDEX(Leikmannaskrá!$A$2:$D$1156,MATCH(A204,Leikmannaskrá!$A$2:$A$1160,0),3),"")</f>
        <v/>
      </c>
      <c r="I204" s="13" t="str">
        <f>IFERROR(IF(AND(G204="Male",B204="Einliðaleikur"),INDEX(Einl.kk!$A$3:$F$1037,MATCH(Skráningarblað!F204,Einl.kk!$D$3:$D$1037,0),2),IF(AND(G204="Male",B204="Tvíliðaleikur"),INDEX(Tvíl.kk!$A$3:$F$1052,MATCH(Skráningarblað!F204,Tvíl.kk!$D$3:$D$1052,0),2),IF(AND(G204="Male",B204="Tvenndarleikur"),INDEX(Tvennd.kk!$A$3:$F$1020,MATCH(Skráningarblað!F204,Tvennd.kk!$D$3:$D$1020,0),2),IF(AND(G204="Female",B204="Einliðaleikur"),INDEX(Einl.kvk!$A$3:$F$1001,MATCH(Skráningarblað!F204,Einl.kvk!$D$3:$D$1001,0),2),IF(AND(G204="Female",B204="Tvíliðaleikur"),INDEX(Tvíl.kvk!$A$3:$F$1002,MATCH(Skráningarblað!F204,Tvíl.kvk!$D$3:$D$1002,0),2),IF(AND(G204="Female",B204="Tvenndarleikur"),INDEX(Tvennd.kvk!$A$3:$F$1006,MATCH(Skráningarblað!F204,Tvennd.kvk!$D$3:$D$1006,0),2),"")))))),"2. Deild")</f>
        <v/>
      </c>
      <c r="J204" s="13" t="str">
        <f t="shared" si="18"/>
        <v/>
      </c>
      <c r="K204" s="13" t="str">
        <f t="shared" si="19"/>
        <v/>
      </c>
      <c r="L204" s="13">
        <f t="shared" si="20"/>
        <v>0</v>
      </c>
      <c r="M204" s="13" t="str">
        <f t="shared" si="21"/>
        <v xml:space="preserve"> -  </v>
      </c>
      <c r="N204" s="13" t="str">
        <f>IFERROR(IF(AND(G204="Male",B204="Einliðaleikur"),INDEX(Einl.kk!$A$3:$F$1037,MATCH(Skráningarblað!F204,Einl.kk!$D$3:$D$1037,0),6),IF(AND(G204="Male",B204="Tvíliðaleikur"),INDEX(Tvíl.kk!$A$3:$F$1052,MATCH(Skráningarblað!F204,Tvíl.kk!$D$3:$D$1052,0),6),IF(AND(G204="Male",B204="Tvenndarleikur"),INDEX(Tvennd.kk!$A$3:$F$1020,MATCH(Skráningarblað!F204,Tvennd.kk!$D$3:$D$1020,0),6),IF(AND(G204="Female",B204="Einliðaleikur"),INDEX(Einl.kvk!$A$3:$F$1001,MATCH(Skráningarblað!F204,Einl.kvk!$D$3:$D$1001,0),6),IF(AND(G204="Female",B204="Tvíliðaleikur"),INDEX(Tvíl.kvk!$A$3:$F$1002,MATCH(Skráningarblað!F204,Tvíl.kvk!$D$3:$D$1002,0),6),IF(AND(G204="Female",B204="Tvenndarleikur"),INDEX(Tvennd.kvk!$A$3:$F$1006,MATCH(Skráningarblað!F204,Tvennd.kvk!$D$3:$D$1006,0),6),"")))))),0)</f>
        <v/>
      </c>
      <c r="O204" s="13" t="str">
        <f>IFERROR(IF(F204="","",IF(AND(NOT(B204="Einliðaleikur"),D204=""),"Partner Wanted",INDEX(Leikmannaskrá!$A$2:$D$1156,MATCH(D204,Leikmannaskrá!$A$2:$A$1160,0),2))),"")</f>
        <v/>
      </c>
      <c r="P204" s="13" t="str">
        <f>IFERROR(INDEX(Leikmannaskrá!$A$2:$D$1156,MATCH(D204,Leikmannaskrá!$A$2:$A$1160,0),4),"")</f>
        <v/>
      </c>
      <c r="Q204" s="13" t="str">
        <f>IFERROR(IF(AND(P204="Male",B204="Einliðaleikur"),INDEX(Einl.kk!$A$3:$F$1037,MATCH(Skráningarblað!O204,Einl.kk!$D$3:$D$1037,0),2),IF(AND(P204="Male",B204="Tvíliðaleikur"),INDEX(Tvíl.kk!$A$3:$F$1052,MATCH(Skráningarblað!O204,Tvíl.kk!$D$3:$D$1052,0),2),IF(AND(P204="Male",B204="Tvenndarleikur"),INDEX(Tvennd.kk!$A$3:$F$1020,MATCH(Skráningarblað!O204,Tvennd.kk!$D$3:$D$1020,0),2),IF(AND(P204="Female",B204="Einliðaleikur"),INDEX(Einl.kvk!$A$3:$F$1001,MATCH(Skráningarblað!O204,Einl.kvk!$D$3:$D$1001,0),2),IF(AND(P204="Female",B204="Tvíliðaleikur"),INDEX(Tvíl.kvk!$A$3:$F$1002,MATCH(Skráningarblað!O204,Tvíl.kvk!$D$3:$D$1002,0),2),IF(AND(P204="Female",B204="Tvenndarleikur"),INDEX(Tvennd.kvk!$A$3:$F$1006,MATCH(Skráningarblað!O204,Tvennd.kvk!$D$3:$D$1006,0),2),"")))))),"2. Deild")</f>
        <v/>
      </c>
      <c r="R204" s="13" t="str">
        <f t="shared" si="22"/>
        <v/>
      </c>
      <c r="S204" s="13" t="str">
        <f>IFERROR(IF(AND(P204="Male",B204="Einliðaleikur"),INDEX(Einl.kk!$A$3:$F$1037,MATCH(Skráningarblað!O204,Einl.kk!$D$3:$D$1037,0),6),IF(AND(P204="Male",B204="Tvíliðaleikur"),INDEX(Tvíl.kk!$A$3:$F$1052,MATCH(Skráningarblað!O204,Tvíl.kk!$D$3:$D$1052,0),6),IF(AND(P204="Male",B204="Tvenndarleikur"),INDEX(Tvennd.kk!$A$3:$F$1020,MATCH(Skráningarblað!O204,Tvennd.kk!$D$3:$D$1020,0),6),IF(AND(P204="Female",B204="Einliðaleikur"),INDEX(Einl.kvk!$A$3:$F$1001,MATCH(Skráningarblað!O204,Einl.kvk!$D$3:$D$1001,0),6),IF(AND(P204="Female",B204="Tvíliðaleikur"),INDEX(Tvíl.kvk!$A$3:$F$1002,MATCH(Skráningarblað!O204,Tvíl.kvk!$D$3:$D$1002,0),6),IF(AND(P204="Female",B204="Tvenndarleikur"),INDEX(Tvennd.kvk!$A$3:$F$1006,MATCH(Skráningarblað!O204,Tvennd.kvk!$D$3:$D$1006,0),6),"")))))),0)</f>
        <v/>
      </c>
      <c r="T204" s="13" t="str">
        <f>IFERROR(INDEX(Leikmannaskrá!$A$2:$E$597,MATCH(A204,Leikmannaskrá!$A$2:$A$597,0),5),"")</f>
        <v/>
      </c>
      <c r="U204" s="29" t="str">
        <f t="shared" si="23"/>
        <v/>
      </c>
    </row>
    <row r="205" spans="1:21" x14ac:dyDescent="0.35">
      <c r="A205" s="28"/>
      <c r="B205" s="28"/>
      <c r="C205" s="28"/>
      <c r="D205" s="28"/>
      <c r="E205" s="28"/>
      <c r="F205" s="13" t="str">
        <f>IFERROR(INDEX(Leikmannaskrá!$A$2:$D$1156,MATCH(A205,Leikmannaskrá!$A$2:$A$1160,0),2),"")</f>
        <v/>
      </c>
      <c r="G205" s="13" t="str">
        <f>IFERROR(INDEX(Leikmannaskrá!$A$2:$D$1156,MATCH(A205,Leikmannaskrá!$A$2:$A$1160,0),4),"")</f>
        <v/>
      </c>
      <c r="H205" s="13" t="str">
        <f>IFERROR(INDEX(Leikmannaskrá!$A$2:$D$1156,MATCH(A205,Leikmannaskrá!$A$2:$A$1160,0),3),"")</f>
        <v/>
      </c>
      <c r="I205" s="13" t="str">
        <f>IFERROR(IF(AND(G205="Male",B205="Einliðaleikur"),INDEX(Einl.kk!$A$3:$F$1037,MATCH(Skráningarblað!F205,Einl.kk!$D$3:$D$1037,0),2),IF(AND(G205="Male",B205="Tvíliðaleikur"),INDEX(Tvíl.kk!$A$3:$F$1052,MATCH(Skráningarblað!F205,Tvíl.kk!$D$3:$D$1052,0),2),IF(AND(G205="Male",B205="Tvenndarleikur"),INDEX(Tvennd.kk!$A$3:$F$1020,MATCH(Skráningarblað!F205,Tvennd.kk!$D$3:$D$1020,0),2),IF(AND(G205="Female",B205="Einliðaleikur"),INDEX(Einl.kvk!$A$3:$F$1001,MATCH(Skráningarblað!F205,Einl.kvk!$D$3:$D$1001,0),2),IF(AND(G205="Female",B205="Tvíliðaleikur"),INDEX(Tvíl.kvk!$A$3:$F$1002,MATCH(Skráningarblað!F205,Tvíl.kvk!$D$3:$D$1002,0),2),IF(AND(G205="Female",B205="Tvenndarleikur"),INDEX(Tvennd.kvk!$A$3:$F$1006,MATCH(Skráningarblað!F205,Tvennd.kvk!$D$3:$D$1006,0),2),"")))))),"2. Deild")</f>
        <v/>
      </c>
      <c r="J205" s="13" t="str">
        <f t="shared" si="18"/>
        <v/>
      </c>
      <c r="K205" s="13" t="str">
        <f t="shared" si="19"/>
        <v/>
      </c>
      <c r="L205" s="13">
        <f t="shared" si="20"/>
        <v>0</v>
      </c>
      <c r="M205" s="13" t="str">
        <f t="shared" si="21"/>
        <v xml:space="preserve"> -  </v>
      </c>
      <c r="N205" s="13" t="str">
        <f>IFERROR(IF(AND(G205="Male",B205="Einliðaleikur"),INDEX(Einl.kk!$A$3:$F$1037,MATCH(Skráningarblað!F205,Einl.kk!$D$3:$D$1037,0),6),IF(AND(G205="Male",B205="Tvíliðaleikur"),INDEX(Tvíl.kk!$A$3:$F$1052,MATCH(Skráningarblað!F205,Tvíl.kk!$D$3:$D$1052,0),6),IF(AND(G205="Male",B205="Tvenndarleikur"),INDEX(Tvennd.kk!$A$3:$F$1020,MATCH(Skráningarblað!F205,Tvennd.kk!$D$3:$D$1020,0),6),IF(AND(G205="Female",B205="Einliðaleikur"),INDEX(Einl.kvk!$A$3:$F$1001,MATCH(Skráningarblað!F205,Einl.kvk!$D$3:$D$1001,0),6),IF(AND(G205="Female",B205="Tvíliðaleikur"),INDEX(Tvíl.kvk!$A$3:$F$1002,MATCH(Skráningarblað!F205,Tvíl.kvk!$D$3:$D$1002,0),6),IF(AND(G205="Female",B205="Tvenndarleikur"),INDEX(Tvennd.kvk!$A$3:$F$1006,MATCH(Skráningarblað!F205,Tvennd.kvk!$D$3:$D$1006,0),6),"")))))),0)</f>
        <v/>
      </c>
      <c r="O205" s="13" t="str">
        <f>IFERROR(IF(F205="","",IF(AND(NOT(B205="Einliðaleikur"),D205=""),"Partner Wanted",INDEX(Leikmannaskrá!$A$2:$D$1156,MATCH(D205,Leikmannaskrá!$A$2:$A$1160,0),2))),"")</f>
        <v/>
      </c>
      <c r="P205" s="13" t="str">
        <f>IFERROR(INDEX(Leikmannaskrá!$A$2:$D$1156,MATCH(D205,Leikmannaskrá!$A$2:$A$1160,0),4),"")</f>
        <v/>
      </c>
      <c r="Q205" s="13" t="str">
        <f>IFERROR(IF(AND(P205="Male",B205="Einliðaleikur"),INDEX(Einl.kk!$A$3:$F$1037,MATCH(Skráningarblað!O205,Einl.kk!$D$3:$D$1037,0),2),IF(AND(P205="Male",B205="Tvíliðaleikur"),INDEX(Tvíl.kk!$A$3:$F$1052,MATCH(Skráningarblað!O205,Tvíl.kk!$D$3:$D$1052,0),2),IF(AND(P205="Male",B205="Tvenndarleikur"),INDEX(Tvennd.kk!$A$3:$F$1020,MATCH(Skráningarblað!O205,Tvennd.kk!$D$3:$D$1020,0),2),IF(AND(P205="Female",B205="Einliðaleikur"),INDEX(Einl.kvk!$A$3:$F$1001,MATCH(Skráningarblað!O205,Einl.kvk!$D$3:$D$1001,0),2),IF(AND(P205="Female",B205="Tvíliðaleikur"),INDEX(Tvíl.kvk!$A$3:$F$1002,MATCH(Skráningarblað!O205,Tvíl.kvk!$D$3:$D$1002,0),2),IF(AND(P205="Female",B205="Tvenndarleikur"),INDEX(Tvennd.kvk!$A$3:$F$1006,MATCH(Skráningarblað!O205,Tvennd.kvk!$D$3:$D$1006,0),2),"")))))),"2. Deild")</f>
        <v/>
      </c>
      <c r="R205" s="13" t="str">
        <f t="shared" si="22"/>
        <v/>
      </c>
      <c r="S205" s="13" t="str">
        <f>IFERROR(IF(AND(P205="Male",B205="Einliðaleikur"),INDEX(Einl.kk!$A$3:$F$1037,MATCH(Skráningarblað!O205,Einl.kk!$D$3:$D$1037,0),6),IF(AND(P205="Male",B205="Tvíliðaleikur"),INDEX(Tvíl.kk!$A$3:$F$1052,MATCH(Skráningarblað!O205,Tvíl.kk!$D$3:$D$1052,0),6),IF(AND(P205="Male",B205="Tvenndarleikur"),INDEX(Tvennd.kk!$A$3:$F$1020,MATCH(Skráningarblað!O205,Tvennd.kk!$D$3:$D$1020,0),6),IF(AND(P205="Female",B205="Einliðaleikur"),INDEX(Einl.kvk!$A$3:$F$1001,MATCH(Skráningarblað!O205,Einl.kvk!$D$3:$D$1001,0),6),IF(AND(P205="Female",B205="Tvíliðaleikur"),INDEX(Tvíl.kvk!$A$3:$F$1002,MATCH(Skráningarblað!O205,Tvíl.kvk!$D$3:$D$1002,0),6),IF(AND(P205="Female",B205="Tvenndarleikur"),INDEX(Tvennd.kvk!$A$3:$F$1006,MATCH(Skráningarblað!O205,Tvennd.kvk!$D$3:$D$1006,0),6),"")))))),0)</f>
        <v/>
      </c>
      <c r="T205" s="13" t="str">
        <f>IFERROR(INDEX(Leikmannaskrá!$A$2:$E$597,MATCH(A205,Leikmannaskrá!$A$2:$A$597,0),5),"")</f>
        <v/>
      </c>
      <c r="U205" s="29" t="str">
        <f t="shared" si="23"/>
        <v/>
      </c>
    </row>
    <row r="206" spans="1:21" x14ac:dyDescent="0.35">
      <c r="A206" s="28"/>
      <c r="B206" s="28"/>
      <c r="C206" s="28"/>
      <c r="D206" s="28"/>
      <c r="E206" s="28"/>
      <c r="F206" s="13" t="str">
        <f>IFERROR(INDEX(Leikmannaskrá!$A$2:$D$1156,MATCH(A206,Leikmannaskrá!$A$2:$A$1160,0),2),"")</f>
        <v/>
      </c>
      <c r="G206" s="13" t="str">
        <f>IFERROR(INDEX(Leikmannaskrá!$A$2:$D$1156,MATCH(A206,Leikmannaskrá!$A$2:$A$1160,0),4),"")</f>
        <v/>
      </c>
      <c r="H206" s="13" t="str">
        <f>IFERROR(INDEX(Leikmannaskrá!$A$2:$D$1156,MATCH(A206,Leikmannaskrá!$A$2:$A$1160,0),3),"")</f>
        <v/>
      </c>
      <c r="I206" s="13" t="str">
        <f>IFERROR(IF(AND(G206="Male",B206="Einliðaleikur"),INDEX(Einl.kk!$A$3:$F$1037,MATCH(Skráningarblað!F206,Einl.kk!$D$3:$D$1037,0),2),IF(AND(G206="Male",B206="Tvíliðaleikur"),INDEX(Tvíl.kk!$A$3:$F$1052,MATCH(Skráningarblað!F206,Tvíl.kk!$D$3:$D$1052,0),2),IF(AND(G206="Male",B206="Tvenndarleikur"),INDEX(Tvennd.kk!$A$3:$F$1020,MATCH(Skráningarblað!F206,Tvennd.kk!$D$3:$D$1020,0),2),IF(AND(G206="Female",B206="Einliðaleikur"),INDEX(Einl.kvk!$A$3:$F$1001,MATCH(Skráningarblað!F206,Einl.kvk!$D$3:$D$1001,0),2),IF(AND(G206="Female",B206="Tvíliðaleikur"),INDEX(Tvíl.kvk!$A$3:$F$1002,MATCH(Skráningarblað!F206,Tvíl.kvk!$D$3:$D$1002,0),2),IF(AND(G206="Female",B206="Tvenndarleikur"),INDEX(Tvennd.kvk!$A$3:$F$1006,MATCH(Skráningarblað!F206,Tvennd.kvk!$D$3:$D$1006,0),2),"")))))),"2. Deild")</f>
        <v/>
      </c>
      <c r="J206" s="13" t="str">
        <f t="shared" si="18"/>
        <v/>
      </c>
      <c r="K206" s="13" t="str">
        <f t="shared" si="19"/>
        <v/>
      </c>
      <c r="L206" s="13">
        <f t="shared" si="20"/>
        <v>0</v>
      </c>
      <c r="M206" s="13" t="str">
        <f t="shared" si="21"/>
        <v xml:space="preserve"> -  </v>
      </c>
      <c r="N206" s="13" t="str">
        <f>IFERROR(IF(AND(G206="Male",B206="Einliðaleikur"),INDEX(Einl.kk!$A$3:$F$1037,MATCH(Skráningarblað!F206,Einl.kk!$D$3:$D$1037,0),6),IF(AND(G206="Male",B206="Tvíliðaleikur"),INDEX(Tvíl.kk!$A$3:$F$1052,MATCH(Skráningarblað!F206,Tvíl.kk!$D$3:$D$1052,0),6),IF(AND(G206="Male",B206="Tvenndarleikur"),INDEX(Tvennd.kk!$A$3:$F$1020,MATCH(Skráningarblað!F206,Tvennd.kk!$D$3:$D$1020,0),6),IF(AND(G206="Female",B206="Einliðaleikur"),INDEX(Einl.kvk!$A$3:$F$1001,MATCH(Skráningarblað!F206,Einl.kvk!$D$3:$D$1001,0),6),IF(AND(G206="Female",B206="Tvíliðaleikur"),INDEX(Tvíl.kvk!$A$3:$F$1002,MATCH(Skráningarblað!F206,Tvíl.kvk!$D$3:$D$1002,0),6),IF(AND(G206="Female",B206="Tvenndarleikur"),INDEX(Tvennd.kvk!$A$3:$F$1006,MATCH(Skráningarblað!F206,Tvennd.kvk!$D$3:$D$1006,0),6),"")))))),0)</f>
        <v/>
      </c>
      <c r="O206" s="13" t="str">
        <f>IFERROR(IF(F206="","",IF(AND(NOT(B206="Einliðaleikur"),D206=""),"Partner Wanted",INDEX(Leikmannaskrá!$A$2:$D$1156,MATCH(D206,Leikmannaskrá!$A$2:$A$1160,0),2))),"")</f>
        <v/>
      </c>
      <c r="P206" s="13" t="str">
        <f>IFERROR(INDEX(Leikmannaskrá!$A$2:$D$1156,MATCH(D206,Leikmannaskrá!$A$2:$A$1160,0),4),"")</f>
        <v/>
      </c>
      <c r="Q206" s="13" t="str">
        <f>IFERROR(IF(AND(P206="Male",B206="Einliðaleikur"),INDEX(Einl.kk!$A$3:$F$1037,MATCH(Skráningarblað!O206,Einl.kk!$D$3:$D$1037,0),2),IF(AND(P206="Male",B206="Tvíliðaleikur"),INDEX(Tvíl.kk!$A$3:$F$1052,MATCH(Skráningarblað!O206,Tvíl.kk!$D$3:$D$1052,0),2),IF(AND(P206="Male",B206="Tvenndarleikur"),INDEX(Tvennd.kk!$A$3:$F$1020,MATCH(Skráningarblað!O206,Tvennd.kk!$D$3:$D$1020,0),2),IF(AND(P206="Female",B206="Einliðaleikur"),INDEX(Einl.kvk!$A$3:$F$1001,MATCH(Skráningarblað!O206,Einl.kvk!$D$3:$D$1001,0),2),IF(AND(P206="Female",B206="Tvíliðaleikur"),INDEX(Tvíl.kvk!$A$3:$F$1002,MATCH(Skráningarblað!O206,Tvíl.kvk!$D$3:$D$1002,0),2),IF(AND(P206="Female",B206="Tvenndarleikur"),INDEX(Tvennd.kvk!$A$3:$F$1006,MATCH(Skráningarblað!O206,Tvennd.kvk!$D$3:$D$1006,0),2),"")))))),"2. Deild")</f>
        <v/>
      </c>
      <c r="R206" s="13" t="str">
        <f t="shared" si="22"/>
        <v/>
      </c>
      <c r="S206" s="13" t="str">
        <f>IFERROR(IF(AND(P206="Male",B206="Einliðaleikur"),INDEX(Einl.kk!$A$3:$F$1037,MATCH(Skráningarblað!O206,Einl.kk!$D$3:$D$1037,0),6),IF(AND(P206="Male",B206="Tvíliðaleikur"),INDEX(Tvíl.kk!$A$3:$F$1052,MATCH(Skráningarblað!O206,Tvíl.kk!$D$3:$D$1052,0),6),IF(AND(P206="Male",B206="Tvenndarleikur"),INDEX(Tvennd.kk!$A$3:$F$1020,MATCH(Skráningarblað!O206,Tvennd.kk!$D$3:$D$1020,0),6),IF(AND(P206="Female",B206="Einliðaleikur"),INDEX(Einl.kvk!$A$3:$F$1001,MATCH(Skráningarblað!O206,Einl.kvk!$D$3:$D$1001,0),6),IF(AND(P206="Female",B206="Tvíliðaleikur"),INDEX(Tvíl.kvk!$A$3:$F$1002,MATCH(Skráningarblað!O206,Tvíl.kvk!$D$3:$D$1002,0),6),IF(AND(P206="Female",B206="Tvenndarleikur"),INDEX(Tvennd.kvk!$A$3:$F$1006,MATCH(Skráningarblað!O206,Tvennd.kvk!$D$3:$D$1006,0),6),"")))))),0)</f>
        <v/>
      </c>
      <c r="T206" s="13" t="str">
        <f>IFERROR(INDEX(Leikmannaskrá!$A$2:$E$597,MATCH(A206,Leikmannaskrá!$A$2:$A$597,0),5),"")</f>
        <v/>
      </c>
      <c r="U206" s="29" t="str">
        <f t="shared" si="23"/>
        <v/>
      </c>
    </row>
    <row r="207" spans="1:21" x14ac:dyDescent="0.35">
      <c r="A207" s="28"/>
      <c r="B207" s="28"/>
      <c r="C207" s="28"/>
      <c r="D207" s="28"/>
      <c r="E207" s="28"/>
      <c r="F207" s="13" t="str">
        <f>IFERROR(INDEX(Leikmannaskrá!$A$2:$D$1156,MATCH(A207,Leikmannaskrá!$A$2:$A$1160,0),2),"")</f>
        <v/>
      </c>
      <c r="G207" s="13" t="str">
        <f>IFERROR(INDEX(Leikmannaskrá!$A$2:$D$1156,MATCH(A207,Leikmannaskrá!$A$2:$A$1160,0),4),"")</f>
        <v/>
      </c>
      <c r="H207" s="13" t="str">
        <f>IFERROR(INDEX(Leikmannaskrá!$A$2:$D$1156,MATCH(A207,Leikmannaskrá!$A$2:$A$1160,0),3),"")</f>
        <v/>
      </c>
      <c r="I207" s="13" t="str">
        <f>IFERROR(IF(AND(G207="Male",B207="Einliðaleikur"),INDEX(Einl.kk!$A$3:$F$1037,MATCH(Skráningarblað!F207,Einl.kk!$D$3:$D$1037,0),2),IF(AND(G207="Male",B207="Tvíliðaleikur"),INDEX(Tvíl.kk!$A$3:$F$1052,MATCH(Skráningarblað!F207,Tvíl.kk!$D$3:$D$1052,0),2),IF(AND(G207="Male",B207="Tvenndarleikur"),INDEX(Tvennd.kk!$A$3:$F$1020,MATCH(Skráningarblað!F207,Tvennd.kk!$D$3:$D$1020,0),2),IF(AND(G207="Female",B207="Einliðaleikur"),INDEX(Einl.kvk!$A$3:$F$1001,MATCH(Skráningarblað!F207,Einl.kvk!$D$3:$D$1001,0),2),IF(AND(G207="Female",B207="Tvíliðaleikur"),INDEX(Tvíl.kvk!$A$3:$F$1002,MATCH(Skráningarblað!F207,Tvíl.kvk!$D$3:$D$1002,0),2),IF(AND(G207="Female",B207="Tvenndarleikur"),INDEX(Tvennd.kvk!$A$3:$F$1006,MATCH(Skráningarblað!F207,Tvennd.kvk!$D$3:$D$1006,0),2),"")))))),"2. Deild")</f>
        <v/>
      </c>
      <c r="J207" s="13" t="str">
        <f t="shared" si="18"/>
        <v/>
      </c>
      <c r="K207" s="13" t="str">
        <f t="shared" si="19"/>
        <v/>
      </c>
      <c r="L207" s="13">
        <f t="shared" si="20"/>
        <v>0</v>
      </c>
      <c r="M207" s="13" t="str">
        <f t="shared" si="21"/>
        <v xml:space="preserve"> -  </v>
      </c>
      <c r="N207" s="13" t="str">
        <f>IFERROR(IF(AND(G207="Male",B207="Einliðaleikur"),INDEX(Einl.kk!$A$3:$F$1037,MATCH(Skráningarblað!F207,Einl.kk!$D$3:$D$1037,0),6),IF(AND(G207="Male",B207="Tvíliðaleikur"),INDEX(Tvíl.kk!$A$3:$F$1052,MATCH(Skráningarblað!F207,Tvíl.kk!$D$3:$D$1052,0),6),IF(AND(G207="Male",B207="Tvenndarleikur"),INDEX(Tvennd.kk!$A$3:$F$1020,MATCH(Skráningarblað!F207,Tvennd.kk!$D$3:$D$1020,0),6),IF(AND(G207="Female",B207="Einliðaleikur"),INDEX(Einl.kvk!$A$3:$F$1001,MATCH(Skráningarblað!F207,Einl.kvk!$D$3:$D$1001,0),6),IF(AND(G207="Female",B207="Tvíliðaleikur"),INDEX(Tvíl.kvk!$A$3:$F$1002,MATCH(Skráningarblað!F207,Tvíl.kvk!$D$3:$D$1002,0),6),IF(AND(G207="Female",B207="Tvenndarleikur"),INDEX(Tvennd.kvk!$A$3:$F$1006,MATCH(Skráningarblað!F207,Tvennd.kvk!$D$3:$D$1006,0),6),"")))))),0)</f>
        <v/>
      </c>
      <c r="O207" s="13" t="str">
        <f>IFERROR(IF(F207="","",IF(AND(NOT(B207="Einliðaleikur"),D207=""),"Partner Wanted",INDEX(Leikmannaskrá!$A$2:$D$1156,MATCH(D207,Leikmannaskrá!$A$2:$A$1160,0),2))),"")</f>
        <v/>
      </c>
      <c r="P207" s="13" t="str">
        <f>IFERROR(INDEX(Leikmannaskrá!$A$2:$D$1156,MATCH(D207,Leikmannaskrá!$A$2:$A$1160,0),4),"")</f>
        <v/>
      </c>
      <c r="Q207" s="13" t="str">
        <f>IFERROR(IF(AND(P207="Male",B207="Einliðaleikur"),INDEX(Einl.kk!$A$3:$F$1037,MATCH(Skráningarblað!O207,Einl.kk!$D$3:$D$1037,0),2),IF(AND(P207="Male",B207="Tvíliðaleikur"),INDEX(Tvíl.kk!$A$3:$F$1052,MATCH(Skráningarblað!O207,Tvíl.kk!$D$3:$D$1052,0),2),IF(AND(P207="Male",B207="Tvenndarleikur"),INDEX(Tvennd.kk!$A$3:$F$1020,MATCH(Skráningarblað!O207,Tvennd.kk!$D$3:$D$1020,0),2),IF(AND(P207="Female",B207="Einliðaleikur"),INDEX(Einl.kvk!$A$3:$F$1001,MATCH(Skráningarblað!O207,Einl.kvk!$D$3:$D$1001,0),2),IF(AND(P207="Female",B207="Tvíliðaleikur"),INDEX(Tvíl.kvk!$A$3:$F$1002,MATCH(Skráningarblað!O207,Tvíl.kvk!$D$3:$D$1002,0),2),IF(AND(P207="Female",B207="Tvenndarleikur"),INDEX(Tvennd.kvk!$A$3:$F$1006,MATCH(Skráningarblað!O207,Tvennd.kvk!$D$3:$D$1006,0),2),"")))))),"2. Deild")</f>
        <v/>
      </c>
      <c r="R207" s="13" t="str">
        <f t="shared" si="22"/>
        <v/>
      </c>
      <c r="S207" s="13" t="str">
        <f>IFERROR(IF(AND(P207="Male",B207="Einliðaleikur"),INDEX(Einl.kk!$A$3:$F$1037,MATCH(Skráningarblað!O207,Einl.kk!$D$3:$D$1037,0),6),IF(AND(P207="Male",B207="Tvíliðaleikur"),INDEX(Tvíl.kk!$A$3:$F$1052,MATCH(Skráningarblað!O207,Tvíl.kk!$D$3:$D$1052,0),6),IF(AND(P207="Male",B207="Tvenndarleikur"),INDEX(Tvennd.kk!$A$3:$F$1020,MATCH(Skráningarblað!O207,Tvennd.kk!$D$3:$D$1020,0),6),IF(AND(P207="Female",B207="Einliðaleikur"),INDEX(Einl.kvk!$A$3:$F$1001,MATCH(Skráningarblað!O207,Einl.kvk!$D$3:$D$1001,0),6),IF(AND(P207="Female",B207="Tvíliðaleikur"),INDEX(Tvíl.kvk!$A$3:$F$1002,MATCH(Skráningarblað!O207,Tvíl.kvk!$D$3:$D$1002,0),6),IF(AND(P207="Female",B207="Tvenndarleikur"),INDEX(Tvennd.kvk!$A$3:$F$1006,MATCH(Skráningarblað!O207,Tvennd.kvk!$D$3:$D$1006,0),6),"")))))),0)</f>
        <v/>
      </c>
      <c r="T207" s="13" t="str">
        <f>IFERROR(INDEX(Leikmannaskrá!$A$2:$E$597,MATCH(A207,Leikmannaskrá!$A$2:$A$597,0),5),"")</f>
        <v/>
      </c>
      <c r="U207" s="29" t="str">
        <f t="shared" si="23"/>
        <v/>
      </c>
    </row>
    <row r="208" spans="1:21" x14ac:dyDescent="0.35">
      <c r="A208" s="28"/>
      <c r="B208" s="28"/>
      <c r="C208" s="28"/>
      <c r="D208" s="28"/>
      <c r="E208" s="28"/>
      <c r="F208" s="13" t="str">
        <f>IFERROR(INDEX(Leikmannaskrá!$A$2:$D$1156,MATCH(A208,Leikmannaskrá!$A$2:$A$1160,0),2),"")</f>
        <v/>
      </c>
      <c r="G208" s="13" t="str">
        <f>IFERROR(INDEX(Leikmannaskrá!$A$2:$D$1156,MATCH(A208,Leikmannaskrá!$A$2:$A$1160,0),4),"")</f>
        <v/>
      </c>
      <c r="H208" s="13" t="str">
        <f>IFERROR(INDEX(Leikmannaskrá!$A$2:$D$1156,MATCH(A208,Leikmannaskrá!$A$2:$A$1160,0),3),"")</f>
        <v/>
      </c>
      <c r="I208" s="13" t="str">
        <f>IFERROR(IF(AND(G208="Male",B208="Einliðaleikur"),INDEX(Einl.kk!$A$3:$F$1037,MATCH(Skráningarblað!F208,Einl.kk!$D$3:$D$1037,0),2),IF(AND(G208="Male",B208="Tvíliðaleikur"),INDEX(Tvíl.kk!$A$3:$F$1052,MATCH(Skráningarblað!F208,Tvíl.kk!$D$3:$D$1052,0),2),IF(AND(G208="Male",B208="Tvenndarleikur"),INDEX(Tvennd.kk!$A$3:$F$1020,MATCH(Skráningarblað!F208,Tvennd.kk!$D$3:$D$1020,0),2),IF(AND(G208="Female",B208="Einliðaleikur"),INDEX(Einl.kvk!$A$3:$F$1001,MATCH(Skráningarblað!F208,Einl.kvk!$D$3:$D$1001,0),2),IF(AND(G208="Female",B208="Tvíliðaleikur"),INDEX(Tvíl.kvk!$A$3:$F$1002,MATCH(Skráningarblað!F208,Tvíl.kvk!$D$3:$D$1002,0),2),IF(AND(G208="Female",B208="Tvenndarleikur"),INDEX(Tvennd.kvk!$A$3:$F$1006,MATCH(Skráningarblað!F208,Tvennd.kvk!$D$3:$D$1006,0),2),"")))))),"2. Deild")</f>
        <v/>
      </c>
      <c r="J208" s="13" t="str">
        <f t="shared" si="18"/>
        <v/>
      </c>
      <c r="K208" s="13" t="str">
        <f t="shared" si="19"/>
        <v/>
      </c>
      <c r="L208" s="13">
        <f t="shared" si="20"/>
        <v>0</v>
      </c>
      <c r="M208" s="13" t="str">
        <f t="shared" si="21"/>
        <v xml:space="preserve"> -  </v>
      </c>
      <c r="N208" s="13" t="str">
        <f>IFERROR(IF(AND(G208="Male",B208="Einliðaleikur"),INDEX(Einl.kk!$A$3:$F$1037,MATCH(Skráningarblað!F208,Einl.kk!$D$3:$D$1037,0),6),IF(AND(G208="Male",B208="Tvíliðaleikur"),INDEX(Tvíl.kk!$A$3:$F$1052,MATCH(Skráningarblað!F208,Tvíl.kk!$D$3:$D$1052,0),6),IF(AND(G208="Male",B208="Tvenndarleikur"),INDEX(Tvennd.kk!$A$3:$F$1020,MATCH(Skráningarblað!F208,Tvennd.kk!$D$3:$D$1020,0),6),IF(AND(G208="Female",B208="Einliðaleikur"),INDEX(Einl.kvk!$A$3:$F$1001,MATCH(Skráningarblað!F208,Einl.kvk!$D$3:$D$1001,0),6),IF(AND(G208="Female",B208="Tvíliðaleikur"),INDEX(Tvíl.kvk!$A$3:$F$1002,MATCH(Skráningarblað!F208,Tvíl.kvk!$D$3:$D$1002,0),6),IF(AND(G208="Female",B208="Tvenndarleikur"),INDEX(Tvennd.kvk!$A$3:$F$1006,MATCH(Skráningarblað!F208,Tvennd.kvk!$D$3:$D$1006,0),6),"")))))),0)</f>
        <v/>
      </c>
      <c r="O208" s="13" t="str">
        <f>IFERROR(IF(F208="","",IF(AND(NOT(B208="Einliðaleikur"),D208=""),"Partner Wanted",INDEX(Leikmannaskrá!$A$2:$D$1156,MATCH(D208,Leikmannaskrá!$A$2:$A$1160,0),2))),"")</f>
        <v/>
      </c>
      <c r="P208" s="13" t="str">
        <f>IFERROR(INDEX(Leikmannaskrá!$A$2:$D$1156,MATCH(D208,Leikmannaskrá!$A$2:$A$1160,0),4),"")</f>
        <v/>
      </c>
      <c r="Q208" s="13" t="str">
        <f>IFERROR(IF(AND(P208="Male",B208="Einliðaleikur"),INDEX(Einl.kk!$A$3:$F$1037,MATCH(Skráningarblað!O208,Einl.kk!$D$3:$D$1037,0),2),IF(AND(P208="Male",B208="Tvíliðaleikur"),INDEX(Tvíl.kk!$A$3:$F$1052,MATCH(Skráningarblað!O208,Tvíl.kk!$D$3:$D$1052,0),2),IF(AND(P208="Male",B208="Tvenndarleikur"),INDEX(Tvennd.kk!$A$3:$F$1020,MATCH(Skráningarblað!O208,Tvennd.kk!$D$3:$D$1020,0),2),IF(AND(P208="Female",B208="Einliðaleikur"),INDEX(Einl.kvk!$A$3:$F$1001,MATCH(Skráningarblað!O208,Einl.kvk!$D$3:$D$1001,0),2),IF(AND(P208="Female",B208="Tvíliðaleikur"),INDEX(Tvíl.kvk!$A$3:$F$1002,MATCH(Skráningarblað!O208,Tvíl.kvk!$D$3:$D$1002,0),2),IF(AND(P208="Female",B208="Tvenndarleikur"),INDEX(Tvennd.kvk!$A$3:$F$1006,MATCH(Skráningarblað!O208,Tvennd.kvk!$D$3:$D$1006,0),2),"")))))),"2. Deild")</f>
        <v/>
      </c>
      <c r="R208" s="13" t="str">
        <f t="shared" si="22"/>
        <v/>
      </c>
      <c r="S208" s="13" t="str">
        <f>IFERROR(IF(AND(P208="Male",B208="Einliðaleikur"),INDEX(Einl.kk!$A$3:$F$1037,MATCH(Skráningarblað!O208,Einl.kk!$D$3:$D$1037,0),6),IF(AND(P208="Male",B208="Tvíliðaleikur"),INDEX(Tvíl.kk!$A$3:$F$1052,MATCH(Skráningarblað!O208,Tvíl.kk!$D$3:$D$1052,0),6),IF(AND(P208="Male",B208="Tvenndarleikur"),INDEX(Tvennd.kk!$A$3:$F$1020,MATCH(Skráningarblað!O208,Tvennd.kk!$D$3:$D$1020,0),6),IF(AND(P208="Female",B208="Einliðaleikur"),INDEX(Einl.kvk!$A$3:$F$1001,MATCH(Skráningarblað!O208,Einl.kvk!$D$3:$D$1001,0),6),IF(AND(P208="Female",B208="Tvíliðaleikur"),INDEX(Tvíl.kvk!$A$3:$F$1002,MATCH(Skráningarblað!O208,Tvíl.kvk!$D$3:$D$1002,0),6),IF(AND(P208="Female",B208="Tvenndarleikur"),INDEX(Tvennd.kvk!$A$3:$F$1006,MATCH(Skráningarblað!O208,Tvennd.kvk!$D$3:$D$1006,0),6),"")))))),0)</f>
        <v/>
      </c>
      <c r="T208" s="13" t="str">
        <f>IFERROR(INDEX(Leikmannaskrá!$A$2:$E$597,MATCH(A208,Leikmannaskrá!$A$2:$A$597,0),5),"")</f>
        <v/>
      </c>
      <c r="U208" s="29" t="str">
        <f t="shared" si="23"/>
        <v/>
      </c>
    </row>
    <row r="209" spans="1:21" x14ac:dyDescent="0.35">
      <c r="A209" s="28"/>
      <c r="B209" s="28"/>
      <c r="C209" s="28"/>
      <c r="D209" s="28"/>
      <c r="E209" s="28"/>
      <c r="F209" s="13" t="str">
        <f>IFERROR(INDEX(Leikmannaskrá!$A$2:$D$1156,MATCH(A209,Leikmannaskrá!$A$2:$A$1160,0),2),"")</f>
        <v/>
      </c>
      <c r="G209" s="13" t="str">
        <f>IFERROR(INDEX(Leikmannaskrá!$A$2:$D$1156,MATCH(A209,Leikmannaskrá!$A$2:$A$1160,0),4),"")</f>
        <v/>
      </c>
      <c r="H209" s="13" t="str">
        <f>IFERROR(INDEX(Leikmannaskrá!$A$2:$D$1156,MATCH(A209,Leikmannaskrá!$A$2:$A$1160,0),3),"")</f>
        <v/>
      </c>
      <c r="I209" s="13" t="str">
        <f>IFERROR(IF(AND(G209="Male",B209="Einliðaleikur"),INDEX(Einl.kk!$A$3:$F$1037,MATCH(Skráningarblað!F209,Einl.kk!$D$3:$D$1037,0),2),IF(AND(G209="Male",B209="Tvíliðaleikur"),INDEX(Tvíl.kk!$A$3:$F$1052,MATCH(Skráningarblað!F209,Tvíl.kk!$D$3:$D$1052,0),2),IF(AND(G209="Male",B209="Tvenndarleikur"),INDEX(Tvennd.kk!$A$3:$F$1020,MATCH(Skráningarblað!F209,Tvennd.kk!$D$3:$D$1020,0),2),IF(AND(G209="Female",B209="Einliðaleikur"),INDEX(Einl.kvk!$A$3:$F$1001,MATCH(Skráningarblað!F209,Einl.kvk!$D$3:$D$1001,0),2),IF(AND(G209="Female",B209="Tvíliðaleikur"),INDEX(Tvíl.kvk!$A$3:$F$1002,MATCH(Skráningarblað!F209,Tvíl.kvk!$D$3:$D$1002,0),2),IF(AND(G209="Female",B209="Tvenndarleikur"),INDEX(Tvennd.kvk!$A$3:$F$1006,MATCH(Skráningarblað!F209,Tvennd.kvk!$D$3:$D$1006,0),2),"")))))),"2. Deild")</f>
        <v/>
      </c>
      <c r="J209" s="13" t="str">
        <f t="shared" si="18"/>
        <v/>
      </c>
      <c r="K209" s="13" t="str">
        <f t="shared" si="19"/>
        <v/>
      </c>
      <c r="L209" s="13">
        <f t="shared" si="20"/>
        <v>0</v>
      </c>
      <c r="M209" s="13" t="str">
        <f t="shared" si="21"/>
        <v xml:space="preserve"> -  </v>
      </c>
      <c r="N209" s="13" t="str">
        <f>IFERROR(IF(AND(G209="Male",B209="Einliðaleikur"),INDEX(Einl.kk!$A$3:$F$1037,MATCH(Skráningarblað!F209,Einl.kk!$D$3:$D$1037,0),6),IF(AND(G209="Male",B209="Tvíliðaleikur"),INDEX(Tvíl.kk!$A$3:$F$1052,MATCH(Skráningarblað!F209,Tvíl.kk!$D$3:$D$1052,0),6),IF(AND(G209="Male",B209="Tvenndarleikur"),INDEX(Tvennd.kk!$A$3:$F$1020,MATCH(Skráningarblað!F209,Tvennd.kk!$D$3:$D$1020,0),6),IF(AND(G209="Female",B209="Einliðaleikur"),INDEX(Einl.kvk!$A$3:$F$1001,MATCH(Skráningarblað!F209,Einl.kvk!$D$3:$D$1001,0),6),IF(AND(G209="Female",B209="Tvíliðaleikur"),INDEX(Tvíl.kvk!$A$3:$F$1002,MATCH(Skráningarblað!F209,Tvíl.kvk!$D$3:$D$1002,0),6),IF(AND(G209="Female",B209="Tvenndarleikur"),INDEX(Tvennd.kvk!$A$3:$F$1006,MATCH(Skráningarblað!F209,Tvennd.kvk!$D$3:$D$1006,0),6),"")))))),0)</f>
        <v/>
      </c>
      <c r="O209" s="13" t="str">
        <f>IFERROR(IF(F209="","",IF(AND(NOT(B209="Einliðaleikur"),D209=""),"Partner Wanted",INDEX(Leikmannaskrá!$A$2:$D$1156,MATCH(D209,Leikmannaskrá!$A$2:$A$1160,0),2))),"")</f>
        <v/>
      </c>
      <c r="P209" s="13" t="str">
        <f>IFERROR(INDEX(Leikmannaskrá!$A$2:$D$1156,MATCH(D209,Leikmannaskrá!$A$2:$A$1160,0),4),"")</f>
        <v/>
      </c>
      <c r="Q209" s="13" t="str">
        <f>IFERROR(IF(AND(P209="Male",B209="Einliðaleikur"),INDEX(Einl.kk!$A$3:$F$1037,MATCH(Skráningarblað!O209,Einl.kk!$D$3:$D$1037,0),2),IF(AND(P209="Male",B209="Tvíliðaleikur"),INDEX(Tvíl.kk!$A$3:$F$1052,MATCH(Skráningarblað!O209,Tvíl.kk!$D$3:$D$1052,0),2),IF(AND(P209="Male",B209="Tvenndarleikur"),INDEX(Tvennd.kk!$A$3:$F$1020,MATCH(Skráningarblað!O209,Tvennd.kk!$D$3:$D$1020,0),2),IF(AND(P209="Female",B209="Einliðaleikur"),INDEX(Einl.kvk!$A$3:$F$1001,MATCH(Skráningarblað!O209,Einl.kvk!$D$3:$D$1001,0),2),IF(AND(P209="Female",B209="Tvíliðaleikur"),INDEX(Tvíl.kvk!$A$3:$F$1002,MATCH(Skráningarblað!O209,Tvíl.kvk!$D$3:$D$1002,0),2),IF(AND(P209="Female",B209="Tvenndarleikur"),INDEX(Tvennd.kvk!$A$3:$F$1006,MATCH(Skráningarblað!O209,Tvennd.kvk!$D$3:$D$1006,0),2),"")))))),"2. Deild")</f>
        <v/>
      </c>
      <c r="R209" s="13" t="str">
        <f t="shared" si="22"/>
        <v/>
      </c>
      <c r="S209" s="13" t="str">
        <f>IFERROR(IF(AND(P209="Male",B209="Einliðaleikur"),INDEX(Einl.kk!$A$3:$F$1037,MATCH(Skráningarblað!O209,Einl.kk!$D$3:$D$1037,0),6),IF(AND(P209="Male",B209="Tvíliðaleikur"),INDEX(Tvíl.kk!$A$3:$F$1052,MATCH(Skráningarblað!O209,Tvíl.kk!$D$3:$D$1052,0),6),IF(AND(P209="Male",B209="Tvenndarleikur"),INDEX(Tvennd.kk!$A$3:$F$1020,MATCH(Skráningarblað!O209,Tvennd.kk!$D$3:$D$1020,0),6),IF(AND(P209="Female",B209="Einliðaleikur"),INDEX(Einl.kvk!$A$3:$F$1001,MATCH(Skráningarblað!O209,Einl.kvk!$D$3:$D$1001,0),6),IF(AND(P209="Female",B209="Tvíliðaleikur"),INDEX(Tvíl.kvk!$A$3:$F$1002,MATCH(Skráningarblað!O209,Tvíl.kvk!$D$3:$D$1002,0),6),IF(AND(P209="Female",B209="Tvenndarleikur"),INDEX(Tvennd.kvk!$A$3:$F$1006,MATCH(Skráningarblað!O209,Tvennd.kvk!$D$3:$D$1006,0),6),"")))))),0)</f>
        <v/>
      </c>
      <c r="T209" s="13" t="str">
        <f>IFERROR(INDEX(Leikmannaskrá!$A$2:$E$597,MATCH(A209,Leikmannaskrá!$A$2:$A$597,0),5),"")</f>
        <v/>
      </c>
      <c r="U209" s="29" t="str">
        <f t="shared" si="23"/>
        <v/>
      </c>
    </row>
    <row r="210" spans="1:21" x14ac:dyDescent="0.35">
      <c r="A210" s="28"/>
      <c r="B210" s="28"/>
      <c r="C210" s="28"/>
      <c r="D210" s="28"/>
      <c r="E210" s="28"/>
      <c r="F210" s="13" t="str">
        <f>IFERROR(INDEX(Leikmannaskrá!$A$2:$D$1156,MATCH(A210,Leikmannaskrá!$A$2:$A$1160,0),2),"")</f>
        <v/>
      </c>
      <c r="G210" s="13" t="str">
        <f>IFERROR(INDEX(Leikmannaskrá!$A$2:$D$1156,MATCH(A210,Leikmannaskrá!$A$2:$A$1160,0),4),"")</f>
        <v/>
      </c>
      <c r="H210" s="13" t="str">
        <f>IFERROR(INDEX(Leikmannaskrá!$A$2:$D$1156,MATCH(A210,Leikmannaskrá!$A$2:$A$1160,0),3),"")</f>
        <v/>
      </c>
      <c r="I210" s="13" t="str">
        <f>IFERROR(IF(AND(G210="Male",B210="Einliðaleikur"),INDEX(Einl.kk!$A$3:$F$1037,MATCH(Skráningarblað!F210,Einl.kk!$D$3:$D$1037,0),2),IF(AND(G210="Male",B210="Tvíliðaleikur"),INDEX(Tvíl.kk!$A$3:$F$1052,MATCH(Skráningarblað!F210,Tvíl.kk!$D$3:$D$1052,0),2),IF(AND(G210="Male",B210="Tvenndarleikur"),INDEX(Tvennd.kk!$A$3:$F$1020,MATCH(Skráningarblað!F210,Tvennd.kk!$D$3:$D$1020,0),2),IF(AND(G210="Female",B210="Einliðaleikur"),INDEX(Einl.kvk!$A$3:$F$1001,MATCH(Skráningarblað!F210,Einl.kvk!$D$3:$D$1001,0),2),IF(AND(G210="Female",B210="Tvíliðaleikur"),INDEX(Tvíl.kvk!$A$3:$F$1002,MATCH(Skráningarblað!F210,Tvíl.kvk!$D$3:$D$1002,0),2),IF(AND(G210="Female",B210="Tvenndarleikur"),INDEX(Tvennd.kvk!$A$3:$F$1006,MATCH(Skráningarblað!F210,Tvennd.kvk!$D$3:$D$1006,0),2),"")))))),"2. Deild")</f>
        <v/>
      </c>
      <c r="J210" s="13" t="str">
        <f t="shared" si="18"/>
        <v/>
      </c>
      <c r="K210" s="13" t="str">
        <f t="shared" si="19"/>
        <v/>
      </c>
      <c r="L210" s="13">
        <f t="shared" si="20"/>
        <v>0</v>
      </c>
      <c r="M210" s="13" t="str">
        <f t="shared" si="21"/>
        <v xml:space="preserve"> -  </v>
      </c>
      <c r="N210" s="13" t="str">
        <f>IFERROR(IF(AND(G210="Male",B210="Einliðaleikur"),INDEX(Einl.kk!$A$3:$F$1037,MATCH(Skráningarblað!F210,Einl.kk!$D$3:$D$1037,0),6),IF(AND(G210="Male",B210="Tvíliðaleikur"),INDEX(Tvíl.kk!$A$3:$F$1052,MATCH(Skráningarblað!F210,Tvíl.kk!$D$3:$D$1052,0),6),IF(AND(G210="Male",B210="Tvenndarleikur"),INDEX(Tvennd.kk!$A$3:$F$1020,MATCH(Skráningarblað!F210,Tvennd.kk!$D$3:$D$1020,0),6),IF(AND(G210="Female",B210="Einliðaleikur"),INDEX(Einl.kvk!$A$3:$F$1001,MATCH(Skráningarblað!F210,Einl.kvk!$D$3:$D$1001,0),6),IF(AND(G210="Female",B210="Tvíliðaleikur"),INDEX(Tvíl.kvk!$A$3:$F$1002,MATCH(Skráningarblað!F210,Tvíl.kvk!$D$3:$D$1002,0),6),IF(AND(G210="Female",B210="Tvenndarleikur"),INDEX(Tvennd.kvk!$A$3:$F$1006,MATCH(Skráningarblað!F210,Tvennd.kvk!$D$3:$D$1006,0),6),"")))))),0)</f>
        <v/>
      </c>
      <c r="O210" s="13" t="str">
        <f>IFERROR(IF(F210="","",IF(AND(NOT(B210="Einliðaleikur"),D210=""),"Partner Wanted",INDEX(Leikmannaskrá!$A$2:$D$1156,MATCH(D210,Leikmannaskrá!$A$2:$A$1160,0),2))),"")</f>
        <v/>
      </c>
      <c r="P210" s="13" t="str">
        <f>IFERROR(INDEX(Leikmannaskrá!$A$2:$D$1156,MATCH(D210,Leikmannaskrá!$A$2:$A$1160,0),4),"")</f>
        <v/>
      </c>
      <c r="Q210" s="13" t="str">
        <f>IFERROR(IF(AND(P210="Male",B210="Einliðaleikur"),INDEX(Einl.kk!$A$3:$F$1037,MATCH(Skráningarblað!O210,Einl.kk!$D$3:$D$1037,0),2),IF(AND(P210="Male",B210="Tvíliðaleikur"),INDEX(Tvíl.kk!$A$3:$F$1052,MATCH(Skráningarblað!O210,Tvíl.kk!$D$3:$D$1052,0),2),IF(AND(P210="Male",B210="Tvenndarleikur"),INDEX(Tvennd.kk!$A$3:$F$1020,MATCH(Skráningarblað!O210,Tvennd.kk!$D$3:$D$1020,0),2),IF(AND(P210="Female",B210="Einliðaleikur"),INDEX(Einl.kvk!$A$3:$F$1001,MATCH(Skráningarblað!O210,Einl.kvk!$D$3:$D$1001,0),2),IF(AND(P210="Female",B210="Tvíliðaleikur"),INDEX(Tvíl.kvk!$A$3:$F$1002,MATCH(Skráningarblað!O210,Tvíl.kvk!$D$3:$D$1002,0),2),IF(AND(P210="Female",B210="Tvenndarleikur"),INDEX(Tvennd.kvk!$A$3:$F$1006,MATCH(Skráningarblað!O210,Tvennd.kvk!$D$3:$D$1006,0),2),"")))))),"2. Deild")</f>
        <v/>
      </c>
      <c r="R210" s="13" t="str">
        <f t="shared" si="22"/>
        <v/>
      </c>
      <c r="S210" s="13" t="str">
        <f>IFERROR(IF(AND(P210="Male",B210="Einliðaleikur"),INDEX(Einl.kk!$A$3:$F$1037,MATCH(Skráningarblað!O210,Einl.kk!$D$3:$D$1037,0),6),IF(AND(P210="Male",B210="Tvíliðaleikur"),INDEX(Tvíl.kk!$A$3:$F$1052,MATCH(Skráningarblað!O210,Tvíl.kk!$D$3:$D$1052,0),6),IF(AND(P210="Male",B210="Tvenndarleikur"),INDEX(Tvennd.kk!$A$3:$F$1020,MATCH(Skráningarblað!O210,Tvennd.kk!$D$3:$D$1020,0),6),IF(AND(P210="Female",B210="Einliðaleikur"),INDEX(Einl.kvk!$A$3:$F$1001,MATCH(Skráningarblað!O210,Einl.kvk!$D$3:$D$1001,0),6),IF(AND(P210="Female",B210="Tvíliðaleikur"),INDEX(Tvíl.kvk!$A$3:$F$1002,MATCH(Skráningarblað!O210,Tvíl.kvk!$D$3:$D$1002,0),6),IF(AND(P210="Female",B210="Tvenndarleikur"),INDEX(Tvennd.kvk!$A$3:$F$1006,MATCH(Skráningarblað!O210,Tvennd.kvk!$D$3:$D$1006,0),6),"")))))),0)</f>
        <v/>
      </c>
      <c r="T210" s="13" t="str">
        <f>IFERROR(INDEX(Leikmannaskrá!$A$2:$E$597,MATCH(A210,Leikmannaskrá!$A$2:$A$597,0),5),"")</f>
        <v/>
      </c>
      <c r="U210" s="29" t="str">
        <f t="shared" si="23"/>
        <v/>
      </c>
    </row>
    <row r="211" spans="1:21" x14ac:dyDescent="0.35">
      <c r="A211" s="28"/>
      <c r="B211" s="28"/>
      <c r="C211" s="28"/>
      <c r="D211" s="28"/>
      <c r="E211" s="28"/>
      <c r="F211" s="13" t="str">
        <f>IFERROR(INDEX(Leikmannaskrá!$A$2:$D$1156,MATCH(A211,Leikmannaskrá!$A$2:$A$1160,0),2),"")</f>
        <v/>
      </c>
      <c r="G211" s="13" t="str">
        <f>IFERROR(INDEX(Leikmannaskrá!$A$2:$D$1156,MATCH(A211,Leikmannaskrá!$A$2:$A$1160,0),4),"")</f>
        <v/>
      </c>
      <c r="H211" s="13" t="str">
        <f>IFERROR(INDEX(Leikmannaskrá!$A$2:$D$1156,MATCH(A211,Leikmannaskrá!$A$2:$A$1160,0),3),"")</f>
        <v/>
      </c>
      <c r="I211" s="13" t="str">
        <f>IFERROR(IF(AND(G211="Male",B211="Einliðaleikur"),INDEX(Einl.kk!$A$3:$F$1037,MATCH(Skráningarblað!F211,Einl.kk!$D$3:$D$1037,0),2),IF(AND(G211="Male",B211="Tvíliðaleikur"),INDEX(Tvíl.kk!$A$3:$F$1052,MATCH(Skráningarblað!F211,Tvíl.kk!$D$3:$D$1052,0),2),IF(AND(G211="Male",B211="Tvenndarleikur"),INDEX(Tvennd.kk!$A$3:$F$1020,MATCH(Skráningarblað!F211,Tvennd.kk!$D$3:$D$1020,0),2),IF(AND(G211="Female",B211="Einliðaleikur"),INDEX(Einl.kvk!$A$3:$F$1001,MATCH(Skráningarblað!F211,Einl.kvk!$D$3:$D$1001,0),2),IF(AND(G211="Female",B211="Tvíliðaleikur"),INDEX(Tvíl.kvk!$A$3:$F$1002,MATCH(Skráningarblað!F211,Tvíl.kvk!$D$3:$D$1002,0),2),IF(AND(G211="Female",B211="Tvenndarleikur"),INDEX(Tvennd.kvk!$A$3:$F$1006,MATCH(Skráningarblað!F211,Tvennd.kvk!$D$3:$D$1006,0),2),"")))))),"2. Deild")</f>
        <v/>
      </c>
      <c r="J211" s="13" t="str">
        <f t="shared" si="18"/>
        <v/>
      </c>
      <c r="K211" s="13" t="str">
        <f t="shared" si="19"/>
        <v/>
      </c>
      <c r="L211" s="13">
        <f t="shared" si="20"/>
        <v>0</v>
      </c>
      <c r="M211" s="13" t="str">
        <f t="shared" si="21"/>
        <v xml:space="preserve"> -  </v>
      </c>
      <c r="N211" s="13" t="str">
        <f>IFERROR(IF(AND(G211="Male",B211="Einliðaleikur"),INDEX(Einl.kk!$A$3:$F$1037,MATCH(Skráningarblað!F211,Einl.kk!$D$3:$D$1037,0),6),IF(AND(G211="Male",B211="Tvíliðaleikur"),INDEX(Tvíl.kk!$A$3:$F$1052,MATCH(Skráningarblað!F211,Tvíl.kk!$D$3:$D$1052,0),6),IF(AND(G211="Male",B211="Tvenndarleikur"),INDEX(Tvennd.kk!$A$3:$F$1020,MATCH(Skráningarblað!F211,Tvennd.kk!$D$3:$D$1020,0),6),IF(AND(G211="Female",B211="Einliðaleikur"),INDEX(Einl.kvk!$A$3:$F$1001,MATCH(Skráningarblað!F211,Einl.kvk!$D$3:$D$1001,0),6),IF(AND(G211="Female",B211="Tvíliðaleikur"),INDEX(Tvíl.kvk!$A$3:$F$1002,MATCH(Skráningarblað!F211,Tvíl.kvk!$D$3:$D$1002,0),6),IF(AND(G211="Female",B211="Tvenndarleikur"),INDEX(Tvennd.kvk!$A$3:$F$1006,MATCH(Skráningarblað!F211,Tvennd.kvk!$D$3:$D$1006,0),6),"")))))),0)</f>
        <v/>
      </c>
      <c r="O211" s="13" t="str">
        <f>IFERROR(IF(F211="","",IF(AND(NOT(B211="Einliðaleikur"),D211=""),"Partner Wanted",INDEX(Leikmannaskrá!$A$2:$D$1156,MATCH(D211,Leikmannaskrá!$A$2:$A$1160,0),2))),"")</f>
        <v/>
      </c>
      <c r="P211" s="13" t="str">
        <f>IFERROR(INDEX(Leikmannaskrá!$A$2:$D$1156,MATCH(D211,Leikmannaskrá!$A$2:$A$1160,0),4),"")</f>
        <v/>
      </c>
      <c r="Q211" s="13" t="str">
        <f>IFERROR(IF(AND(P211="Male",B211="Einliðaleikur"),INDEX(Einl.kk!$A$3:$F$1037,MATCH(Skráningarblað!O211,Einl.kk!$D$3:$D$1037,0),2),IF(AND(P211="Male",B211="Tvíliðaleikur"),INDEX(Tvíl.kk!$A$3:$F$1052,MATCH(Skráningarblað!O211,Tvíl.kk!$D$3:$D$1052,0),2),IF(AND(P211="Male",B211="Tvenndarleikur"),INDEX(Tvennd.kk!$A$3:$F$1020,MATCH(Skráningarblað!O211,Tvennd.kk!$D$3:$D$1020,0),2),IF(AND(P211="Female",B211="Einliðaleikur"),INDEX(Einl.kvk!$A$3:$F$1001,MATCH(Skráningarblað!O211,Einl.kvk!$D$3:$D$1001,0),2),IF(AND(P211="Female",B211="Tvíliðaleikur"),INDEX(Tvíl.kvk!$A$3:$F$1002,MATCH(Skráningarblað!O211,Tvíl.kvk!$D$3:$D$1002,0),2),IF(AND(P211="Female",B211="Tvenndarleikur"),INDEX(Tvennd.kvk!$A$3:$F$1006,MATCH(Skráningarblað!O211,Tvennd.kvk!$D$3:$D$1006,0),2),"")))))),"2. Deild")</f>
        <v/>
      </c>
      <c r="R211" s="13" t="str">
        <f t="shared" si="22"/>
        <v/>
      </c>
      <c r="S211" s="13" t="str">
        <f>IFERROR(IF(AND(P211="Male",B211="Einliðaleikur"),INDEX(Einl.kk!$A$3:$F$1037,MATCH(Skráningarblað!O211,Einl.kk!$D$3:$D$1037,0),6),IF(AND(P211="Male",B211="Tvíliðaleikur"),INDEX(Tvíl.kk!$A$3:$F$1052,MATCH(Skráningarblað!O211,Tvíl.kk!$D$3:$D$1052,0),6),IF(AND(P211="Male",B211="Tvenndarleikur"),INDEX(Tvennd.kk!$A$3:$F$1020,MATCH(Skráningarblað!O211,Tvennd.kk!$D$3:$D$1020,0),6),IF(AND(P211="Female",B211="Einliðaleikur"),INDEX(Einl.kvk!$A$3:$F$1001,MATCH(Skráningarblað!O211,Einl.kvk!$D$3:$D$1001,0),6),IF(AND(P211="Female",B211="Tvíliðaleikur"),INDEX(Tvíl.kvk!$A$3:$F$1002,MATCH(Skráningarblað!O211,Tvíl.kvk!$D$3:$D$1002,0),6),IF(AND(P211="Female",B211="Tvenndarleikur"),INDEX(Tvennd.kvk!$A$3:$F$1006,MATCH(Skráningarblað!O211,Tvennd.kvk!$D$3:$D$1006,0),6),"")))))),0)</f>
        <v/>
      </c>
      <c r="T211" s="13" t="str">
        <f>IFERROR(INDEX(Leikmannaskrá!$A$2:$E$597,MATCH(A211,Leikmannaskrá!$A$2:$A$597,0),5),"")</f>
        <v/>
      </c>
      <c r="U211" s="29" t="str">
        <f t="shared" si="23"/>
        <v/>
      </c>
    </row>
    <row r="212" spans="1:21" x14ac:dyDescent="0.35">
      <c r="A212" s="28"/>
      <c r="B212" s="28"/>
      <c r="C212" s="28"/>
      <c r="D212" s="28"/>
      <c r="E212" s="28"/>
      <c r="F212" s="13" t="str">
        <f>IFERROR(INDEX(Leikmannaskrá!$A$2:$D$1156,MATCH(A212,Leikmannaskrá!$A$2:$A$1160,0),2),"")</f>
        <v/>
      </c>
      <c r="G212" s="13" t="str">
        <f>IFERROR(INDEX(Leikmannaskrá!$A$2:$D$1156,MATCH(A212,Leikmannaskrá!$A$2:$A$1160,0),4),"")</f>
        <v/>
      </c>
      <c r="H212" s="13" t="str">
        <f>IFERROR(INDEX(Leikmannaskrá!$A$2:$D$1156,MATCH(A212,Leikmannaskrá!$A$2:$A$1160,0),3),"")</f>
        <v/>
      </c>
      <c r="I212" s="13" t="str">
        <f>IFERROR(IF(AND(G212="Male",B212="Einliðaleikur"),INDEX(Einl.kk!$A$3:$F$1037,MATCH(Skráningarblað!F212,Einl.kk!$D$3:$D$1037,0),2),IF(AND(G212="Male",B212="Tvíliðaleikur"),INDEX(Tvíl.kk!$A$3:$F$1052,MATCH(Skráningarblað!F212,Tvíl.kk!$D$3:$D$1052,0),2),IF(AND(G212="Male",B212="Tvenndarleikur"),INDEX(Tvennd.kk!$A$3:$F$1020,MATCH(Skráningarblað!F212,Tvennd.kk!$D$3:$D$1020,0),2),IF(AND(G212="Female",B212="Einliðaleikur"),INDEX(Einl.kvk!$A$3:$F$1001,MATCH(Skráningarblað!F212,Einl.kvk!$D$3:$D$1001,0),2),IF(AND(G212="Female",B212="Tvíliðaleikur"),INDEX(Tvíl.kvk!$A$3:$F$1002,MATCH(Skráningarblað!F212,Tvíl.kvk!$D$3:$D$1002,0),2),IF(AND(G212="Female",B212="Tvenndarleikur"),INDEX(Tvennd.kvk!$A$3:$F$1006,MATCH(Skráningarblað!F212,Tvennd.kvk!$D$3:$D$1006,0),2),"")))))),"2. Deild")</f>
        <v/>
      </c>
      <c r="J212" s="13" t="str">
        <f t="shared" si="18"/>
        <v/>
      </c>
      <c r="K212" s="13" t="str">
        <f t="shared" si="19"/>
        <v/>
      </c>
      <c r="L212" s="13">
        <f t="shared" si="20"/>
        <v>0</v>
      </c>
      <c r="M212" s="13" t="str">
        <f t="shared" si="21"/>
        <v xml:space="preserve"> -  </v>
      </c>
      <c r="N212" s="13" t="str">
        <f>IFERROR(IF(AND(G212="Male",B212="Einliðaleikur"),INDEX(Einl.kk!$A$3:$F$1037,MATCH(Skráningarblað!F212,Einl.kk!$D$3:$D$1037,0),6),IF(AND(G212="Male",B212="Tvíliðaleikur"),INDEX(Tvíl.kk!$A$3:$F$1052,MATCH(Skráningarblað!F212,Tvíl.kk!$D$3:$D$1052,0),6),IF(AND(G212="Male",B212="Tvenndarleikur"),INDEX(Tvennd.kk!$A$3:$F$1020,MATCH(Skráningarblað!F212,Tvennd.kk!$D$3:$D$1020,0),6),IF(AND(G212="Female",B212="Einliðaleikur"),INDEX(Einl.kvk!$A$3:$F$1001,MATCH(Skráningarblað!F212,Einl.kvk!$D$3:$D$1001,0),6),IF(AND(G212="Female",B212="Tvíliðaleikur"),INDEX(Tvíl.kvk!$A$3:$F$1002,MATCH(Skráningarblað!F212,Tvíl.kvk!$D$3:$D$1002,0),6),IF(AND(G212="Female",B212="Tvenndarleikur"),INDEX(Tvennd.kvk!$A$3:$F$1006,MATCH(Skráningarblað!F212,Tvennd.kvk!$D$3:$D$1006,0),6),"")))))),0)</f>
        <v/>
      </c>
      <c r="O212" s="13" t="str">
        <f>IFERROR(IF(F212="","",IF(AND(NOT(B212="Einliðaleikur"),D212=""),"Partner Wanted",INDEX(Leikmannaskrá!$A$2:$D$1156,MATCH(D212,Leikmannaskrá!$A$2:$A$1160,0),2))),"")</f>
        <v/>
      </c>
      <c r="P212" s="13" t="str">
        <f>IFERROR(INDEX(Leikmannaskrá!$A$2:$D$1156,MATCH(D212,Leikmannaskrá!$A$2:$A$1160,0),4),"")</f>
        <v/>
      </c>
      <c r="Q212" s="13" t="str">
        <f>IFERROR(IF(AND(P212="Male",B212="Einliðaleikur"),INDEX(Einl.kk!$A$3:$F$1037,MATCH(Skráningarblað!O212,Einl.kk!$D$3:$D$1037,0),2),IF(AND(P212="Male",B212="Tvíliðaleikur"),INDEX(Tvíl.kk!$A$3:$F$1052,MATCH(Skráningarblað!O212,Tvíl.kk!$D$3:$D$1052,0),2),IF(AND(P212="Male",B212="Tvenndarleikur"),INDEX(Tvennd.kk!$A$3:$F$1020,MATCH(Skráningarblað!O212,Tvennd.kk!$D$3:$D$1020,0),2),IF(AND(P212="Female",B212="Einliðaleikur"),INDEX(Einl.kvk!$A$3:$F$1001,MATCH(Skráningarblað!O212,Einl.kvk!$D$3:$D$1001,0),2),IF(AND(P212="Female",B212="Tvíliðaleikur"),INDEX(Tvíl.kvk!$A$3:$F$1002,MATCH(Skráningarblað!O212,Tvíl.kvk!$D$3:$D$1002,0),2),IF(AND(P212="Female",B212="Tvenndarleikur"),INDEX(Tvennd.kvk!$A$3:$F$1006,MATCH(Skráningarblað!O212,Tvennd.kvk!$D$3:$D$1006,0),2),"")))))),"2. Deild")</f>
        <v/>
      </c>
      <c r="R212" s="13" t="str">
        <f t="shared" si="22"/>
        <v/>
      </c>
      <c r="S212" s="13" t="str">
        <f>IFERROR(IF(AND(P212="Male",B212="Einliðaleikur"),INDEX(Einl.kk!$A$3:$F$1037,MATCH(Skráningarblað!O212,Einl.kk!$D$3:$D$1037,0),6),IF(AND(P212="Male",B212="Tvíliðaleikur"),INDEX(Tvíl.kk!$A$3:$F$1052,MATCH(Skráningarblað!O212,Tvíl.kk!$D$3:$D$1052,0),6),IF(AND(P212="Male",B212="Tvenndarleikur"),INDEX(Tvennd.kk!$A$3:$F$1020,MATCH(Skráningarblað!O212,Tvennd.kk!$D$3:$D$1020,0),6),IF(AND(P212="Female",B212="Einliðaleikur"),INDEX(Einl.kvk!$A$3:$F$1001,MATCH(Skráningarblað!O212,Einl.kvk!$D$3:$D$1001,0),6),IF(AND(P212="Female",B212="Tvíliðaleikur"),INDEX(Tvíl.kvk!$A$3:$F$1002,MATCH(Skráningarblað!O212,Tvíl.kvk!$D$3:$D$1002,0),6),IF(AND(P212="Female",B212="Tvenndarleikur"),INDEX(Tvennd.kvk!$A$3:$F$1006,MATCH(Skráningarblað!O212,Tvennd.kvk!$D$3:$D$1006,0),6),"")))))),0)</f>
        <v/>
      </c>
      <c r="T212" s="13" t="str">
        <f>IFERROR(INDEX(Leikmannaskrá!$A$2:$E$597,MATCH(A212,Leikmannaskrá!$A$2:$A$597,0),5),"")</f>
        <v/>
      </c>
      <c r="U212" s="29" t="str">
        <f t="shared" si="23"/>
        <v/>
      </c>
    </row>
    <row r="213" spans="1:21" x14ac:dyDescent="0.35">
      <c r="A213" s="28"/>
      <c r="B213" s="28"/>
      <c r="C213" s="28"/>
      <c r="D213" s="28"/>
      <c r="E213" s="28"/>
      <c r="F213" s="13" t="str">
        <f>IFERROR(INDEX(Leikmannaskrá!$A$2:$D$1156,MATCH(A213,Leikmannaskrá!$A$2:$A$1160,0),2),"")</f>
        <v/>
      </c>
      <c r="G213" s="13" t="str">
        <f>IFERROR(INDEX(Leikmannaskrá!$A$2:$D$1156,MATCH(A213,Leikmannaskrá!$A$2:$A$1160,0),4),"")</f>
        <v/>
      </c>
      <c r="H213" s="13" t="str">
        <f>IFERROR(INDEX(Leikmannaskrá!$A$2:$D$1156,MATCH(A213,Leikmannaskrá!$A$2:$A$1160,0),3),"")</f>
        <v/>
      </c>
      <c r="I213" s="13" t="str">
        <f>IFERROR(IF(AND(G213="Male",B213="Einliðaleikur"),INDEX(Einl.kk!$A$3:$F$1037,MATCH(Skráningarblað!F213,Einl.kk!$D$3:$D$1037,0),2),IF(AND(G213="Male",B213="Tvíliðaleikur"),INDEX(Tvíl.kk!$A$3:$F$1052,MATCH(Skráningarblað!F213,Tvíl.kk!$D$3:$D$1052,0),2),IF(AND(G213="Male",B213="Tvenndarleikur"),INDEX(Tvennd.kk!$A$3:$F$1020,MATCH(Skráningarblað!F213,Tvennd.kk!$D$3:$D$1020,0),2),IF(AND(G213="Female",B213="Einliðaleikur"),INDEX(Einl.kvk!$A$3:$F$1001,MATCH(Skráningarblað!F213,Einl.kvk!$D$3:$D$1001,0),2),IF(AND(G213="Female",B213="Tvíliðaleikur"),INDEX(Tvíl.kvk!$A$3:$F$1002,MATCH(Skráningarblað!F213,Tvíl.kvk!$D$3:$D$1002,0),2),IF(AND(G213="Female",B213="Tvenndarleikur"),INDEX(Tvennd.kvk!$A$3:$F$1006,MATCH(Skráningarblað!F213,Tvennd.kvk!$D$3:$D$1006,0),2),"")))))),"2. Deild")</f>
        <v/>
      </c>
      <c r="J213" s="13" t="str">
        <f t="shared" si="18"/>
        <v/>
      </c>
      <c r="K213" s="13" t="str">
        <f t="shared" si="19"/>
        <v/>
      </c>
      <c r="L213" s="13">
        <f t="shared" si="20"/>
        <v>0</v>
      </c>
      <c r="M213" s="13" t="str">
        <f t="shared" si="21"/>
        <v xml:space="preserve"> -  </v>
      </c>
      <c r="N213" s="13" t="str">
        <f>IFERROR(IF(AND(G213="Male",B213="Einliðaleikur"),INDEX(Einl.kk!$A$3:$F$1037,MATCH(Skráningarblað!F213,Einl.kk!$D$3:$D$1037,0),6),IF(AND(G213="Male",B213="Tvíliðaleikur"),INDEX(Tvíl.kk!$A$3:$F$1052,MATCH(Skráningarblað!F213,Tvíl.kk!$D$3:$D$1052,0),6),IF(AND(G213="Male",B213="Tvenndarleikur"),INDEX(Tvennd.kk!$A$3:$F$1020,MATCH(Skráningarblað!F213,Tvennd.kk!$D$3:$D$1020,0),6),IF(AND(G213="Female",B213="Einliðaleikur"),INDEX(Einl.kvk!$A$3:$F$1001,MATCH(Skráningarblað!F213,Einl.kvk!$D$3:$D$1001,0),6),IF(AND(G213="Female",B213="Tvíliðaleikur"),INDEX(Tvíl.kvk!$A$3:$F$1002,MATCH(Skráningarblað!F213,Tvíl.kvk!$D$3:$D$1002,0),6),IF(AND(G213="Female",B213="Tvenndarleikur"),INDEX(Tvennd.kvk!$A$3:$F$1006,MATCH(Skráningarblað!F213,Tvennd.kvk!$D$3:$D$1006,0),6),"")))))),0)</f>
        <v/>
      </c>
      <c r="O213" s="13" t="str">
        <f>IFERROR(IF(F213="","",IF(AND(NOT(B213="Einliðaleikur"),D213=""),"Partner Wanted",INDEX(Leikmannaskrá!$A$2:$D$1156,MATCH(D213,Leikmannaskrá!$A$2:$A$1160,0),2))),"")</f>
        <v/>
      </c>
      <c r="P213" s="13" t="str">
        <f>IFERROR(INDEX(Leikmannaskrá!$A$2:$D$1156,MATCH(D213,Leikmannaskrá!$A$2:$A$1160,0),4),"")</f>
        <v/>
      </c>
      <c r="Q213" s="13" t="str">
        <f>IFERROR(IF(AND(P213="Male",B213="Einliðaleikur"),INDEX(Einl.kk!$A$3:$F$1037,MATCH(Skráningarblað!O213,Einl.kk!$D$3:$D$1037,0),2),IF(AND(P213="Male",B213="Tvíliðaleikur"),INDEX(Tvíl.kk!$A$3:$F$1052,MATCH(Skráningarblað!O213,Tvíl.kk!$D$3:$D$1052,0),2),IF(AND(P213="Male",B213="Tvenndarleikur"),INDEX(Tvennd.kk!$A$3:$F$1020,MATCH(Skráningarblað!O213,Tvennd.kk!$D$3:$D$1020,0),2),IF(AND(P213="Female",B213="Einliðaleikur"),INDEX(Einl.kvk!$A$3:$F$1001,MATCH(Skráningarblað!O213,Einl.kvk!$D$3:$D$1001,0),2),IF(AND(P213="Female",B213="Tvíliðaleikur"),INDEX(Tvíl.kvk!$A$3:$F$1002,MATCH(Skráningarblað!O213,Tvíl.kvk!$D$3:$D$1002,0),2),IF(AND(P213="Female",B213="Tvenndarleikur"),INDEX(Tvennd.kvk!$A$3:$F$1006,MATCH(Skráningarblað!O213,Tvennd.kvk!$D$3:$D$1006,0),2),"")))))),"2. Deild")</f>
        <v/>
      </c>
      <c r="R213" s="13" t="str">
        <f t="shared" si="22"/>
        <v/>
      </c>
      <c r="S213" s="13" t="str">
        <f>IFERROR(IF(AND(P213="Male",B213="Einliðaleikur"),INDEX(Einl.kk!$A$3:$F$1037,MATCH(Skráningarblað!O213,Einl.kk!$D$3:$D$1037,0),6),IF(AND(P213="Male",B213="Tvíliðaleikur"),INDEX(Tvíl.kk!$A$3:$F$1052,MATCH(Skráningarblað!O213,Tvíl.kk!$D$3:$D$1052,0),6),IF(AND(P213="Male",B213="Tvenndarleikur"),INDEX(Tvennd.kk!$A$3:$F$1020,MATCH(Skráningarblað!O213,Tvennd.kk!$D$3:$D$1020,0),6),IF(AND(P213="Female",B213="Einliðaleikur"),INDEX(Einl.kvk!$A$3:$F$1001,MATCH(Skráningarblað!O213,Einl.kvk!$D$3:$D$1001,0),6),IF(AND(P213="Female",B213="Tvíliðaleikur"),INDEX(Tvíl.kvk!$A$3:$F$1002,MATCH(Skráningarblað!O213,Tvíl.kvk!$D$3:$D$1002,0),6),IF(AND(P213="Female",B213="Tvenndarleikur"),INDEX(Tvennd.kvk!$A$3:$F$1006,MATCH(Skráningarblað!O213,Tvennd.kvk!$D$3:$D$1006,0),6),"")))))),0)</f>
        <v/>
      </c>
      <c r="T213" s="13" t="str">
        <f>IFERROR(INDEX(Leikmannaskrá!$A$2:$E$597,MATCH(A213,Leikmannaskrá!$A$2:$A$597,0),5),"")</f>
        <v/>
      </c>
      <c r="U213" s="29" t="str">
        <f t="shared" si="23"/>
        <v/>
      </c>
    </row>
    <row r="214" spans="1:21" x14ac:dyDescent="0.35">
      <c r="A214" s="28"/>
      <c r="B214" s="28"/>
      <c r="C214" s="28"/>
      <c r="D214" s="28"/>
      <c r="E214" s="28"/>
      <c r="F214" s="13" t="str">
        <f>IFERROR(INDEX(Leikmannaskrá!$A$2:$D$1156,MATCH(A214,Leikmannaskrá!$A$2:$A$1160,0),2),"")</f>
        <v/>
      </c>
      <c r="G214" s="13" t="str">
        <f>IFERROR(INDEX(Leikmannaskrá!$A$2:$D$1156,MATCH(A214,Leikmannaskrá!$A$2:$A$1160,0),4),"")</f>
        <v/>
      </c>
      <c r="H214" s="13" t="str">
        <f>IFERROR(INDEX(Leikmannaskrá!$A$2:$D$1156,MATCH(A214,Leikmannaskrá!$A$2:$A$1160,0),3),"")</f>
        <v/>
      </c>
      <c r="I214" s="13" t="str">
        <f>IFERROR(IF(AND(G214="Male",B214="Einliðaleikur"),INDEX(Einl.kk!$A$3:$F$1037,MATCH(Skráningarblað!F214,Einl.kk!$D$3:$D$1037,0),2),IF(AND(G214="Male",B214="Tvíliðaleikur"),INDEX(Tvíl.kk!$A$3:$F$1052,MATCH(Skráningarblað!F214,Tvíl.kk!$D$3:$D$1052,0),2),IF(AND(G214="Male",B214="Tvenndarleikur"),INDEX(Tvennd.kk!$A$3:$F$1020,MATCH(Skráningarblað!F214,Tvennd.kk!$D$3:$D$1020,0),2),IF(AND(G214="Female",B214="Einliðaleikur"),INDEX(Einl.kvk!$A$3:$F$1001,MATCH(Skráningarblað!F214,Einl.kvk!$D$3:$D$1001,0),2),IF(AND(G214="Female",B214="Tvíliðaleikur"),INDEX(Tvíl.kvk!$A$3:$F$1002,MATCH(Skráningarblað!F214,Tvíl.kvk!$D$3:$D$1002,0),2),IF(AND(G214="Female",B214="Tvenndarleikur"),INDEX(Tvennd.kvk!$A$3:$F$1006,MATCH(Skráningarblað!F214,Tvennd.kvk!$D$3:$D$1006,0),2),"")))))),"2. Deild")</f>
        <v/>
      </c>
      <c r="J214" s="13" t="str">
        <f t="shared" si="18"/>
        <v/>
      </c>
      <c r="K214" s="13" t="str">
        <f t="shared" si="19"/>
        <v/>
      </c>
      <c r="L214" s="13">
        <f t="shared" si="20"/>
        <v>0</v>
      </c>
      <c r="M214" s="13" t="str">
        <f t="shared" si="21"/>
        <v xml:space="preserve"> -  </v>
      </c>
      <c r="N214" s="13" t="str">
        <f>IFERROR(IF(AND(G214="Male",B214="Einliðaleikur"),INDEX(Einl.kk!$A$3:$F$1037,MATCH(Skráningarblað!F214,Einl.kk!$D$3:$D$1037,0),6),IF(AND(G214="Male",B214="Tvíliðaleikur"),INDEX(Tvíl.kk!$A$3:$F$1052,MATCH(Skráningarblað!F214,Tvíl.kk!$D$3:$D$1052,0),6),IF(AND(G214="Male",B214="Tvenndarleikur"),INDEX(Tvennd.kk!$A$3:$F$1020,MATCH(Skráningarblað!F214,Tvennd.kk!$D$3:$D$1020,0),6),IF(AND(G214="Female",B214="Einliðaleikur"),INDEX(Einl.kvk!$A$3:$F$1001,MATCH(Skráningarblað!F214,Einl.kvk!$D$3:$D$1001,0),6),IF(AND(G214="Female",B214="Tvíliðaleikur"),INDEX(Tvíl.kvk!$A$3:$F$1002,MATCH(Skráningarblað!F214,Tvíl.kvk!$D$3:$D$1002,0),6),IF(AND(G214="Female",B214="Tvenndarleikur"),INDEX(Tvennd.kvk!$A$3:$F$1006,MATCH(Skráningarblað!F214,Tvennd.kvk!$D$3:$D$1006,0),6),"")))))),0)</f>
        <v/>
      </c>
      <c r="O214" s="13" t="str">
        <f>IFERROR(IF(F214="","",IF(AND(NOT(B214="Einliðaleikur"),D214=""),"Partner Wanted",INDEX(Leikmannaskrá!$A$2:$D$1156,MATCH(D214,Leikmannaskrá!$A$2:$A$1160,0),2))),"")</f>
        <v/>
      </c>
      <c r="P214" s="13" t="str">
        <f>IFERROR(INDEX(Leikmannaskrá!$A$2:$D$1156,MATCH(D214,Leikmannaskrá!$A$2:$A$1160,0),4),"")</f>
        <v/>
      </c>
      <c r="Q214" s="13" t="str">
        <f>IFERROR(IF(AND(P214="Male",B214="Einliðaleikur"),INDEX(Einl.kk!$A$3:$F$1037,MATCH(Skráningarblað!O214,Einl.kk!$D$3:$D$1037,0),2),IF(AND(P214="Male",B214="Tvíliðaleikur"),INDEX(Tvíl.kk!$A$3:$F$1052,MATCH(Skráningarblað!O214,Tvíl.kk!$D$3:$D$1052,0),2),IF(AND(P214="Male",B214="Tvenndarleikur"),INDEX(Tvennd.kk!$A$3:$F$1020,MATCH(Skráningarblað!O214,Tvennd.kk!$D$3:$D$1020,0),2),IF(AND(P214="Female",B214="Einliðaleikur"),INDEX(Einl.kvk!$A$3:$F$1001,MATCH(Skráningarblað!O214,Einl.kvk!$D$3:$D$1001,0),2),IF(AND(P214="Female",B214="Tvíliðaleikur"),INDEX(Tvíl.kvk!$A$3:$F$1002,MATCH(Skráningarblað!O214,Tvíl.kvk!$D$3:$D$1002,0),2),IF(AND(P214="Female",B214="Tvenndarleikur"),INDEX(Tvennd.kvk!$A$3:$F$1006,MATCH(Skráningarblað!O214,Tvennd.kvk!$D$3:$D$1006,0),2),"")))))),"2. Deild")</f>
        <v/>
      </c>
      <c r="R214" s="13" t="str">
        <f t="shared" si="22"/>
        <v/>
      </c>
      <c r="S214" s="13" t="str">
        <f>IFERROR(IF(AND(P214="Male",B214="Einliðaleikur"),INDEX(Einl.kk!$A$3:$F$1037,MATCH(Skráningarblað!O214,Einl.kk!$D$3:$D$1037,0),6),IF(AND(P214="Male",B214="Tvíliðaleikur"),INDEX(Tvíl.kk!$A$3:$F$1052,MATCH(Skráningarblað!O214,Tvíl.kk!$D$3:$D$1052,0),6),IF(AND(P214="Male",B214="Tvenndarleikur"),INDEX(Tvennd.kk!$A$3:$F$1020,MATCH(Skráningarblað!O214,Tvennd.kk!$D$3:$D$1020,0),6),IF(AND(P214="Female",B214="Einliðaleikur"),INDEX(Einl.kvk!$A$3:$F$1001,MATCH(Skráningarblað!O214,Einl.kvk!$D$3:$D$1001,0),6),IF(AND(P214="Female",B214="Tvíliðaleikur"),INDEX(Tvíl.kvk!$A$3:$F$1002,MATCH(Skráningarblað!O214,Tvíl.kvk!$D$3:$D$1002,0),6),IF(AND(P214="Female",B214="Tvenndarleikur"),INDEX(Tvennd.kvk!$A$3:$F$1006,MATCH(Skráningarblað!O214,Tvennd.kvk!$D$3:$D$1006,0),6),"")))))),0)</f>
        <v/>
      </c>
      <c r="T214" s="13" t="str">
        <f>IFERROR(INDEX(Leikmannaskrá!$A$2:$E$597,MATCH(A214,Leikmannaskrá!$A$2:$A$597,0),5),"")</f>
        <v/>
      </c>
      <c r="U214" s="29" t="str">
        <f t="shared" si="23"/>
        <v/>
      </c>
    </row>
    <row r="215" spans="1:21" x14ac:dyDescent="0.35">
      <c r="A215" s="28"/>
      <c r="B215" s="28"/>
      <c r="C215" s="28"/>
      <c r="D215" s="28"/>
      <c r="E215" s="28"/>
      <c r="F215" s="13" t="str">
        <f>IFERROR(INDEX(Leikmannaskrá!$A$2:$D$1156,MATCH(A215,Leikmannaskrá!$A$2:$A$1160,0),2),"")</f>
        <v/>
      </c>
      <c r="G215" s="13" t="str">
        <f>IFERROR(INDEX(Leikmannaskrá!$A$2:$D$1156,MATCH(A215,Leikmannaskrá!$A$2:$A$1160,0),4),"")</f>
        <v/>
      </c>
      <c r="H215" s="13" t="str">
        <f>IFERROR(INDEX(Leikmannaskrá!$A$2:$D$1156,MATCH(A215,Leikmannaskrá!$A$2:$A$1160,0),3),"")</f>
        <v/>
      </c>
      <c r="I215" s="13" t="str">
        <f>IFERROR(IF(AND(G215="Male",B215="Einliðaleikur"),INDEX(Einl.kk!$A$3:$F$1037,MATCH(Skráningarblað!F215,Einl.kk!$D$3:$D$1037,0),2),IF(AND(G215="Male",B215="Tvíliðaleikur"),INDEX(Tvíl.kk!$A$3:$F$1052,MATCH(Skráningarblað!F215,Tvíl.kk!$D$3:$D$1052,0),2),IF(AND(G215="Male",B215="Tvenndarleikur"),INDEX(Tvennd.kk!$A$3:$F$1020,MATCH(Skráningarblað!F215,Tvennd.kk!$D$3:$D$1020,0),2),IF(AND(G215="Female",B215="Einliðaleikur"),INDEX(Einl.kvk!$A$3:$F$1001,MATCH(Skráningarblað!F215,Einl.kvk!$D$3:$D$1001,0),2),IF(AND(G215="Female",B215="Tvíliðaleikur"),INDEX(Tvíl.kvk!$A$3:$F$1002,MATCH(Skráningarblað!F215,Tvíl.kvk!$D$3:$D$1002,0),2),IF(AND(G215="Female",B215="Tvenndarleikur"),INDEX(Tvennd.kvk!$A$3:$F$1006,MATCH(Skráningarblað!F215,Tvennd.kvk!$D$3:$D$1006,0),2),"")))))),"2. Deild")</f>
        <v/>
      </c>
      <c r="J215" s="13" t="str">
        <f t="shared" si="18"/>
        <v/>
      </c>
      <c r="K215" s="13" t="str">
        <f t="shared" si="19"/>
        <v/>
      </c>
      <c r="L215" s="13">
        <f t="shared" si="20"/>
        <v>0</v>
      </c>
      <c r="M215" s="13" t="str">
        <f t="shared" si="21"/>
        <v xml:space="preserve"> -  </v>
      </c>
      <c r="N215" s="13" t="str">
        <f>IFERROR(IF(AND(G215="Male",B215="Einliðaleikur"),INDEX(Einl.kk!$A$3:$F$1037,MATCH(Skráningarblað!F215,Einl.kk!$D$3:$D$1037,0),6),IF(AND(G215="Male",B215="Tvíliðaleikur"),INDEX(Tvíl.kk!$A$3:$F$1052,MATCH(Skráningarblað!F215,Tvíl.kk!$D$3:$D$1052,0),6),IF(AND(G215="Male",B215="Tvenndarleikur"),INDEX(Tvennd.kk!$A$3:$F$1020,MATCH(Skráningarblað!F215,Tvennd.kk!$D$3:$D$1020,0),6),IF(AND(G215="Female",B215="Einliðaleikur"),INDEX(Einl.kvk!$A$3:$F$1001,MATCH(Skráningarblað!F215,Einl.kvk!$D$3:$D$1001,0),6),IF(AND(G215="Female",B215="Tvíliðaleikur"),INDEX(Tvíl.kvk!$A$3:$F$1002,MATCH(Skráningarblað!F215,Tvíl.kvk!$D$3:$D$1002,0),6),IF(AND(G215="Female",B215="Tvenndarleikur"),INDEX(Tvennd.kvk!$A$3:$F$1006,MATCH(Skráningarblað!F215,Tvennd.kvk!$D$3:$D$1006,0),6),"")))))),0)</f>
        <v/>
      </c>
      <c r="O215" s="13" t="str">
        <f>IFERROR(IF(F215="","",IF(AND(NOT(B215="Einliðaleikur"),D215=""),"Partner Wanted",INDEX(Leikmannaskrá!$A$2:$D$1156,MATCH(D215,Leikmannaskrá!$A$2:$A$1160,0),2))),"")</f>
        <v/>
      </c>
      <c r="P215" s="13" t="str">
        <f>IFERROR(INDEX(Leikmannaskrá!$A$2:$D$1156,MATCH(D215,Leikmannaskrá!$A$2:$A$1160,0),4),"")</f>
        <v/>
      </c>
      <c r="Q215" s="13" t="str">
        <f>IFERROR(IF(AND(P215="Male",B215="Einliðaleikur"),INDEX(Einl.kk!$A$3:$F$1037,MATCH(Skráningarblað!O215,Einl.kk!$D$3:$D$1037,0),2),IF(AND(P215="Male",B215="Tvíliðaleikur"),INDEX(Tvíl.kk!$A$3:$F$1052,MATCH(Skráningarblað!O215,Tvíl.kk!$D$3:$D$1052,0),2),IF(AND(P215="Male",B215="Tvenndarleikur"),INDEX(Tvennd.kk!$A$3:$F$1020,MATCH(Skráningarblað!O215,Tvennd.kk!$D$3:$D$1020,0),2),IF(AND(P215="Female",B215="Einliðaleikur"),INDEX(Einl.kvk!$A$3:$F$1001,MATCH(Skráningarblað!O215,Einl.kvk!$D$3:$D$1001,0),2),IF(AND(P215="Female",B215="Tvíliðaleikur"),INDEX(Tvíl.kvk!$A$3:$F$1002,MATCH(Skráningarblað!O215,Tvíl.kvk!$D$3:$D$1002,0),2),IF(AND(P215="Female",B215="Tvenndarleikur"),INDEX(Tvennd.kvk!$A$3:$F$1006,MATCH(Skráningarblað!O215,Tvennd.kvk!$D$3:$D$1006,0),2),"")))))),"2. Deild")</f>
        <v/>
      </c>
      <c r="R215" s="13" t="str">
        <f t="shared" si="22"/>
        <v/>
      </c>
      <c r="S215" s="13" t="str">
        <f>IFERROR(IF(AND(P215="Male",B215="Einliðaleikur"),INDEX(Einl.kk!$A$3:$F$1037,MATCH(Skráningarblað!O215,Einl.kk!$D$3:$D$1037,0),6),IF(AND(P215="Male",B215="Tvíliðaleikur"),INDEX(Tvíl.kk!$A$3:$F$1052,MATCH(Skráningarblað!O215,Tvíl.kk!$D$3:$D$1052,0),6),IF(AND(P215="Male",B215="Tvenndarleikur"),INDEX(Tvennd.kk!$A$3:$F$1020,MATCH(Skráningarblað!O215,Tvennd.kk!$D$3:$D$1020,0),6),IF(AND(P215="Female",B215="Einliðaleikur"),INDEX(Einl.kvk!$A$3:$F$1001,MATCH(Skráningarblað!O215,Einl.kvk!$D$3:$D$1001,0),6),IF(AND(P215="Female",B215="Tvíliðaleikur"),INDEX(Tvíl.kvk!$A$3:$F$1002,MATCH(Skráningarblað!O215,Tvíl.kvk!$D$3:$D$1002,0),6),IF(AND(P215="Female",B215="Tvenndarleikur"),INDEX(Tvennd.kvk!$A$3:$F$1006,MATCH(Skráningarblað!O215,Tvennd.kvk!$D$3:$D$1006,0),6),"")))))),0)</f>
        <v/>
      </c>
      <c r="T215" s="13" t="str">
        <f>IFERROR(INDEX(Leikmannaskrá!$A$2:$E$597,MATCH(A215,Leikmannaskrá!$A$2:$A$597,0),5),"")</f>
        <v/>
      </c>
      <c r="U215" s="29" t="str">
        <f t="shared" si="23"/>
        <v/>
      </c>
    </row>
    <row r="216" spans="1:21" x14ac:dyDescent="0.35">
      <c r="A216" s="28"/>
      <c r="B216" s="28"/>
      <c r="C216" s="28"/>
      <c r="D216" s="28"/>
      <c r="E216" s="28"/>
      <c r="F216" s="13" t="str">
        <f>IFERROR(INDEX(Leikmannaskrá!$A$2:$D$1156,MATCH(A216,Leikmannaskrá!$A$2:$A$1160,0),2),"")</f>
        <v/>
      </c>
      <c r="G216" s="13" t="str">
        <f>IFERROR(INDEX(Leikmannaskrá!$A$2:$D$1156,MATCH(A216,Leikmannaskrá!$A$2:$A$1160,0),4),"")</f>
        <v/>
      </c>
      <c r="H216" s="13" t="str">
        <f>IFERROR(INDEX(Leikmannaskrá!$A$2:$D$1156,MATCH(A216,Leikmannaskrá!$A$2:$A$1160,0),3),"")</f>
        <v/>
      </c>
      <c r="I216" s="13" t="str">
        <f>IFERROR(IF(AND(G216="Male",B216="Einliðaleikur"),INDEX(Einl.kk!$A$3:$F$1037,MATCH(Skráningarblað!F216,Einl.kk!$D$3:$D$1037,0),2),IF(AND(G216="Male",B216="Tvíliðaleikur"),INDEX(Tvíl.kk!$A$3:$F$1052,MATCH(Skráningarblað!F216,Tvíl.kk!$D$3:$D$1052,0),2),IF(AND(G216="Male",B216="Tvenndarleikur"),INDEX(Tvennd.kk!$A$3:$F$1020,MATCH(Skráningarblað!F216,Tvennd.kk!$D$3:$D$1020,0),2),IF(AND(G216="Female",B216="Einliðaleikur"),INDEX(Einl.kvk!$A$3:$F$1001,MATCH(Skráningarblað!F216,Einl.kvk!$D$3:$D$1001,0),2),IF(AND(G216="Female",B216="Tvíliðaleikur"),INDEX(Tvíl.kvk!$A$3:$F$1002,MATCH(Skráningarblað!F216,Tvíl.kvk!$D$3:$D$1002,0),2),IF(AND(G216="Female",B216="Tvenndarleikur"),INDEX(Tvennd.kvk!$A$3:$F$1006,MATCH(Skráningarblað!F216,Tvennd.kvk!$D$3:$D$1006,0),2),"")))))),"2. Deild")</f>
        <v/>
      </c>
      <c r="J216" s="13" t="str">
        <f t="shared" si="18"/>
        <v/>
      </c>
      <c r="K216" s="13" t="str">
        <f t="shared" si="19"/>
        <v/>
      </c>
      <c r="L216" s="13">
        <f t="shared" si="20"/>
        <v>0</v>
      </c>
      <c r="M216" s="13" t="str">
        <f t="shared" si="21"/>
        <v xml:space="preserve"> -  </v>
      </c>
      <c r="N216" s="13" t="str">
        <f>IFERROR(IF(AND(G216="Male",B216="Einliðaleikur"),INDEX(Einl.kk!$A$3:$F$1037,MATCH(Skráningarblað!F216,Einl.kk!$D$3:$D$1037,0),6),IF(AND(G216="Male",B216="Tvíliðaleikur"),INDEX(Tvíl.kk!$A$3:$F$1052,MATCH(Skráningarblað!F216,Tvíl.kk!$D$3:$D$1052,0),6),IF(AND(G216="Male",B216="Tvenndarleikur"),INDEX(Tvennd.kk!$A$3:$F$1020,MATCH(Skráningarblað!F216,Tvennd.kk!$D$3:$D$1020,0),6),IF(AND(G216="Female",B216="Einliðaleikur"),INDEX(Einl.kvk!$A$3:$F$1001,MATCH(Skráningarblað!F216,Einl.kvk!$D$3:$D$1001,0),6),IF(AND(G216="Female",B216="Tvíliðaleikur"),INDEX(Tvíl.kvk!$A$3:$F$1002,MATCH(Skráningarblað!F216,Tvíl.kvk!$D$3:$D$1002,0),6),IF(AND(G216="Female",B216="Tvenndarleikur"),INDEX(Tvennd.kvk!$A$3:$F$1006,MATCH(Skráningarblað!F216,Tvennd.kvk!$D$3:$D$1006,0),6),"")))))),0)</f>
        <v/>
      </c>
      <c r="O216" s="13" t="str">
        <f>IFERROR(IF(F216="","",IF(AND(NOT(B216="Einliðaleikur"),D216=""),"Partner Wanted",INDEX(Leikmannaskrá!$A$2:$D$1156,MATCH(D216,Leikmannaskrá!$A$2:$A$1160,0),2))),"")</f>
        <v/>
      </c>
      <c r="P216" s="13" t="str">
        <f>IFERROR(INDEX(Leikmannaskrá!$A$2:$D$1156,MATCH(D216,Leikmannaskrá!$A$2:$A$1160,0),4),"")</f>
        <v/>
      </c>
      <c r="Q216" s="13" t="str">
        <f>IFERROR(IF(AND(P216="Male",B216="Einliðaleikur"),INDEX(Einl.kk!$A$3:$F$1037,MATCH(Skráningarblað!O216,Einl.kk!$D$3:$D$1037,0),2),IF(AND(P216="Male",B216="Tvíliðaleikur"),INDEX(Tvíl.kk!$A$3:$F$1052,MATCH(Skráningarblað!O216,Tvíl.kk!$D$3:$D$1052,0),2),IF(AND(P216="Male",B216="Tvenndarleikur"),INDEX(Tvennd.kk!$A$3:$F$1020,MATCH(Skráningarblað!O216,Tvennd.kk!$D$3:$D$1020,0),2),IF(AND(P216="Female",B216="Einliðaleikur"),INDEX(Einl.kvk!$A$3:$F$1001,MATCH(Skráningarblað!O216,Einl.kvk!$D$3:$D$1001,0),2),IF(AND(P216="Female",B216="Tvíliðaleikur"),INDEX(Tvíl.kvk!$A$3:$F$1002,MATCH(Skráningarblað!O216,Tvíl.kvk!$D$3:$D$1002,0),2),IF(AND(P216="Female",B216="Tvenndarleikur"),INDEX(Tvennd.kvk!$A$3:$F$1006,MATCH(Skráningarblað!O216,Tvennd.kvk!$D$3:$D$1006,0),2),"")))))),"2. Deild")</f>
        <v/>
      </c>
      <c r="R216" s="13" t="str">
        <f t="shared" si="22"/>
        <v/>
      </c>
      <c r="S216" s="13" t="str">
        <f>IFERROR(IF(AND(P216="Male",B216="Einliðaleikur"),INDEX(Einl.kk!$A$3:$F$1037,MATCH(Skráningarblað!O216,Einl.kk!$D$3:$D$1037,0),6),IF(AND(P216="Male",B216="Tvíliðaleikur"),INDEX(Tvíl.kk!$A$3:$F$1052,MATCH(Skráningarblað!O216,Tvíl.kk!$D$3:$D$1052,0),6),IF(AND(P216="Male",B216="Tvenndarleikur"),INDEX(Tvennd.kk!$A$3:$F$1020,MATCH(Skráningarblað!O216,Tvennd.kk!$D$3:$D$1020,0),6),IF(AND(P216="Female",B216="Einliðaleikur"),INDEX(Einl.kvk!$A$3:$F$1001,MATCH(Skráningarblað!O216,Einl.kvk!$D$3:$D$1001,0),6),IF(AND(P216="Female",B216="Tvíliðaleikur"),INDEX(Tvíl.kvk!$A$3:$F$1002,MATCH(Skráningarblað!O216,Tvíl.kvk!$D$3:$D$1002,0),6),IF(AND(P216="Female",B216="Tvenndarleikur"),INDEX(Tvennd.kvk!$A$3:$F$1006,MATCH(Skráningarblað!O216,Tvennd.kvk!$D$3:$D$1006,0),6),"")))))),0)</f>
        <v/>
      </c>
      <c r="T216" s="13" t="str">
        <f>IFERROR(INDEX(Leikmannaskrá!$A$2:$E$597,MATCH(A216,Leikmannaskrá!$A$2:$A$597,0),5),"")</f>
        <v/>
      </c>
      <c r="U216" s="29" t="str">
        <f t="shared" si="23"/>
        <v/>
      </c>
    </row>
    <row r="217" spans="1:21" x14ac:dyDescent="0.35">
      <c r="A217" s="28"/>
      <c r="B217" s="28"/>
      <c r="C217" s="28"/>
      <c r="D217" s="28"/>
      <c r="E217" s="28"/>
      <c r="F217" s="13" t="str">
        <f>IFERROR(INDEX(Leikmannaskrá!$A$2:$D$1156,MATCH(A217,Leikmannaskrá!$A$2:$A$1160,0),2),"")</f>
        <v/>
      </c>
      <c r="G217" s="13" t="str">
        <f>IFERROR(INDEX(Leikmannaskrá!$A$2:$D$1156,MATCH(A217,Leikmannaskrá!$A$2:$A$1160,0),4),"")</f>
        <v/>
      </c>
      <c r="H217" s="13" t="str">
        <f>IFERROR(INDEX(Leikmannaskrá!$A$2:$D$1156,MATCH(A217,Leikmannaskrá!$A$2:$A$1160,0),3),"")</f>
        <v/>
      </c>
      <c r="I217" s="13" t="str">
        <f>IFERROR(IF(AND(G217="Male",B217="Einliðaleikur"),INDEX(Einl.kk!$A$3:$F$1037,MATCH(Skráningarblað!F217,Einl.kk!$D$3:$D$1037,0),2),IF(AND(G217="Male",B217="Tvíliðaleikur"),INDEX(Tvíl.kk!$A$3:$F$1052,MATCH(Skráningarblað!F217,Tvíl.kk!$D$3:$D$1052,0),2),IF(AND(G217="Male",B217="Tvenndarleikur"),INDEX(Tvennd.kk!$A$3:$F$1020,MATCH(Skráningarblað!F217,Tvennd.kk!$D$3:$D$1020,0),2),IF(AND(G217="Female",B217="Einliðaleikur"),INDEX(Einl.kvk!$A$3:$F$1001,MATCH(Skráningarblað!F217,Einl.kvk!$D$3:$D$1001,0),2),IF(AND(G217="Female",B217="Tvíliðaleikur"),INDEX(Tvíl.kvk!$A$3:$F$1002,MATCH(Skráningarblað!F217,Tvíl.kvk!$D$3:$D$1002,0),2),IF(AND(G217="Female",B217="Tvenndarleikur"),INDEX(Tvennd.kvk!$A$3:$F$1006,MATCH(Skráningarblað!F217,Tvennd.kvk!$D$3:$D$1006,0),2),"")))))),"2. Deild")</f>
        <v/>
      </c>
      <c r="J217" s="13" t="str">
        <f t="shared" si="18"/>
        <v/>
      </c>
      <c r="K217" s="13" t="str">
        <f t="shared" si="19"/>
        <v/>
      </c>
      <c r="L217" s="13">
        <f t="shared" si="20"/>
        <v>0</v>
      </c>
      <c r="M217" s="13" t="str">
        <f t="shared" si="21"/>
        <v xml:space="preserve"> -  </v>
      </c>
      <c r="N217" s="13" t="str">
        <f>IFERROR(IF(AND(G217="Male",B217="Einliðaleikur"),INDEX(Einl.kk!$A$3:$F$1037,MATCH(Skráningarblað!F217,Einl.kk!$D$3:$D$1037,0),6),IF(AND(G217="Male",B217="Tvíliðaleikur"),INDEX(Tvíl.kk!$A$3:$F$1052,MATCH(Skráningarblað!F217,Tvíl.kk!$D$3:$D$1052,0),6),IF(AND(G217="Male",B217="Tvenndarleikur"),INDEX(Tvennd.kk!$A$3:$F$1020,MATCH(Skráningarblað!F217,Tvennd.kk!$D$3:$D$1020,0),6),IF(AND(G217="Female",B217="Einliðaleikur"),INDEX(Einl.kvk!$A$3:$F$1001,MATCH(Skráningarblað!F217,Einl.kvk!$D$3:$D$1001,0),6),IF(AND(G217="Female",B217="Tvíliðaleikur"),INDEX(Tvíl.kvk!$A$3:$F$1002,MATCH(Skráningarblað!F217,Tvíl.kvk!$D$3:$D$1002,0),6),IF(AND(G217="Female",B217="Tvenndarleikur"),INDEX(Tvennd.kvk!$A$3:$F$1006,MATCH(Skráningarblað!F217,Tvennd.kvk!$D$3:$D$1006,0),6),"")))))),0)</f>
        <v/>
      </c>
      <c r="O217" s="13" t="str">
        <f>IFERROR(IF(F217="","",IF(AND(NOT(B217="Einliðaleikur"),D217=""),"Partner Wanted",INDEX(Leikmannaskrá!$A$2:$D$1156,MATCH(D217,Leikmannaskrá!$A$2:$A$1160,0),2))),"")</f>
        <v/>
      </c>
      <c r="P217" s="13" t="str">
        <f>IFERROR(INDEX(Leikmannaskrá!$A$2:$D$1156,MATCH(D217,Leikmannaskrá!$A$2:$A$1160,0),4),"")</f>
        <v/>
      </c>
      <c r="Q217" s="13" t="str">
        <f>IFERROR(IF(AND(P217="Male",B217="Einliðaleikur"),INDEX(Einl.kk!$A$3:$F$1037,MATCH(Skráningarblað!O217,Einl.kk!$D$3:$D$1037,0),2),IF(AND(P217="Male",B217="Tvíliðaleikur"),INDEX(Tvíl.kk!$A$3:$F$1052,MATCH(Skráningarblað!O217,Tvíl.kk!$D$3:$D$1052,0),2),IF(AND(P217="Male",B217="Tvenndarleikur"),INDEX(Tvennd.kk!$A$3:$F$1020,MATCH(Skráningarblað!O217,Tvennd.kk!$D$3:$D$1020,0),2),IF(AND(P217="Female",B217="Einliðaleikur"),INDEX(Einl.kvk!$A$3:$F$1001,MATCH(Skráningarblað!O217,Einl.kvk!$D$3:$D$1001,0),2),IF(AND(P217="Female",B217="Tvíliðaleikur"),INDEX(Tvíl.kvk!$A$3:$F$1002,MATCH(Skráningarblað!O217,Tvíl.kvk!$D$3:$D$1002,0),2),IF(AND(P217="Female",B217="Tvenndarleikur"),INDEX(Tvennd.kvk!$A$3:$F$1006,MATCH(Skráningarblað!O217,Tvennd.kvk!$D$3:$D$1006,0),2),"")))))),"2. Deild")</f>
        <v/>
      </c>
      <c r="R217" s="13" t="str">
        <f t="shared" si="22"/>
        <v/>
      </c>
      <c r="S217" s="13" t="str">
        <f>IFERROR(IF(AND(P217="Male",B217="Einliðaleikur"),INDEX(Einl.kk!$A$3:$F$1037,MATCH(Skráningarblað!O217,Einl.kk!$D$3:$D$1037,0),6),IF(AND(P217="Male",B217="Tvíliðaleikur"),INDEX(Tvíl.kk!$A$3:$F$1052,MATCH(Skráningarblað!O217,Tvíl.kk!$D$3:$D$1052,0),6),IF(AND(P217="Male",B217="Tvenndarleikur"),INDEX(Tvennd.kk!$A$3:$F$1020,MATCH(Skráningarblað!O217,Tvennd.kk!$D$3:$D$1020,0),6),IF(AND(P217="Female",B217="Einliðaleikur"),INDEX(Einl.kvk!$A$3:$F$1001,MATCH(Skráningarblað!O217,Einl.kvk!$D$3:$D$1001,0),6),IF(AND(P217="Female",B217="Tvíliðaleikur"),INDEX(Tvíl.kvk!$A$3:$F$1002,MATCH(Skráningarblað!O217,Tvíl.kvk!$D$3:$D$1002,0),6),IF(AND(P217="Female",B217="Tvenndarleikur"),INDEX(Tvennd.kvk!$A$3:$F$1006,MATCH(Skráningarblað!O217,Tvennd.kvk!$D$3:$D$1006,0),6),"")))))),0)</f>
        <v/>
      </c>
      <c r="T217" s="13" t="str">
        <f>IFERROR(INDEX(Leikmannaskrá!$A$2:$E$597,MATCH(A217,Leikmannaskrá!$A$2:$A$597,0),5),"")</f>
        <v/>
      </c>
      <c r="U217" s="29" t="str">
        <f t="shared" si="23"/>
        <v/>
      </c>
    </row>
    <row r="218" spans="1:21" x14ac:dyDescent="0.35">
      <c r="A218" s="28"/>
      <c r="B218" s="28"/>
      <c r="C218" s="28"/>
      <c r="D218" s="28"/>
      <c r="E218" s="28"/>
      <c r="F218" s="13" t="str">
        <f>IFERROR(INDEX(Leikmannaskrá!$A$2:$D$1156,MATCH(A218,Leikmannaskrá!$A$2:$A$1160,0),2),"")</f>
        <v/>
      </c>
      <c r="G218" s="13" t="str">
        <f>IFERROR(INDEX(Leikmannaskrá!$A$2:$D$1156,MATCH(A218,Leikmannaskrá!$A$2:$A$1160,0),4),"")</f>
        <v/>
      </c>
      <c r="H218" s="13" t="str">
        <f>IFERROR(INDEX(Leikmannaskrá!$A$2:$D$1156,MATCH(A218,Leikmannaskrá!$A$2:$A$1160,0),3),"")</f>
        <v/>
      </c>
      <c r="I218" s="13" t="str">
        <f>IFERROR(IF(AND(G218="Male",B218="Einliðaleikur"),INDEX(Einl.kk!$A$3:$F$1037,MATCH(Skráningarblað!F218,Einl.kk!$D$3:$D$1037,0),2),IF(AND(G218="Male",B218="Tvíliðaleikur"),INDEX(Tvíl.kk!$A$3:$F$1052,MATCH(Skráningarblað!F218,Tvíl.kk!$D$3:$D$1052,0),2),IF(AND(G218="Male",B218="Tvenndarleikur"),INDEX(Tvennd.kk!$A$3:$F$1020,MATCH(Skráningarblað!F218,Tvennd.kk!$D$3:$D$1020,0),2),IF(AND(G218="Female",B218="Einliðaleikur"),INDEX(Einl.kvk!$A$3:$F$1001,MATCH(Skráningarblað!F218,Einl.kvk!$D$3:$D$1001,0),2),IF(AND(G218="Female",B218="Tvíliðaleikur"),INDEX(Tvíl.kvk!$A$3:$F$1002,MATCH(Skráningarblað!F218,Tvíl.kvk!$D$3:$D$1002,0),2),IF(AND(G218="Female",B218="Tvenndarleikur"),INDEX(Tvennd.kvk!$A$3:$F$1006,MATCH(Skráningarblað!F218,Tvennd.kvk!$D$3:$D$1006,0),2),"")))))),"2. Deild")</f>
        <v/>
      </c>
      <c r="J218" s="13" t="str">
        <f t="shared" si="18"/>
        <v/>
      </c>
      <c r="K218" s="13" t="str">
        <f t="shared" si="19"/>
        <v/>
      </c>
      <c r="L218" s="13">
        <f t="shared" si="20"/>
        <v>0</v>
      </c>
      <c r="M218" s="13" t="str">
        <f t="shared" si="21"/>
        <v xml:space="preserve"> -  </v>
      </c>
      <c r="N218" s="13" t="str">
        <f>IFERROR(IF(AND(G218="Male",B218="Einliðaleikur"),INDEX(Einl.kk!$A$3:$F$1037,MATCH(Skráningarblað!F218,Einl.kk!$D$3:$D$1037,0),6),IF(AND(G218="Male",B218="Tvíliðaleikur"),INDEX(Tvíl.kk!$A$3:$F$1052,MATCH(Skráningarblað!F218,Tvíl.kk!$D$3:$D$1052,0),6),IF(AND(G218="Male",B218="Tvenndarleikur"),INDEX(Tvennd.kk!$A$3:$F$1020,MATCH(Skráningarblað!F218,Tvennd.kk!$D$3:$D$1020,0),6),IF(AND(G218="Female",B218="Einliðaleikur"),INDEX(Einl.kvk!$A$3:$F$1001,MATCH(Skráningarblað!F218,Einl.kvk!$D$3:$D$1001,0),6),IF(AND(G218="Female",B218="Tvíliðaleikur"),INDEX(Tvíl.kvk!$A$3:$F$1002,MATCH(Skráningarblað!F218,Tvíl.kvk!$D$3:$D$1002,0),6),IF(AND(G218="Female",B218="Tvenndarleikur"),INDEX(Tvennd.kvk!$A$3:$F$1006,MATCH(Skráningarblað!F218,Tvennd.kvk!$D$3:$D$1006,0),6),"")))))),0)</f>
        <v/>
      </c>
      <c r="O218" s="13" t="str">
        <f>IFERROR(IF(F218="","",IF(AND(NOT(B218="Einliðaleikur"),D218=""),"Partner Wanted",INDEX(Leikmannaskrá!$A$2:$D$1156,MATCH(D218,Leikmannaskrá!$A$2:$A$1160,0),2))),"")</f>
        <v/>
      </c>
      <c r="P218" s="13" t="str">
        <f>IFERROR(INDEX(Leikmannaskrá!$A$2:$D$1156,MATCH(D218,Leikmannaskrá!$A$2:$A$1160,0),4),"")</f>
        <v/>
      </c>
      <c r="Q218" s="13" t="str">
        <f>IFERROR(IF(AND(P218="Male",B218="Einliðaleikur"),INDEX(Einl.kk!$A$3:$F$1037,MATCH(Skráningarblað!O218,Einl.kk!$D$3:$D$1037,0),2),IF(AND(P218="Male",B218="Tvíliðaleikur"),INDEX(Tvíl.kk!$A$3:$F$1052,MATCH(Skráningarblað!O218,Tvíl.kk!$D$3:$D$1052,0),2),IF(AND(P218="Male",B218="Tvenndarleikur"),INDEX(Tvennd.kk!$A$3:$F$1020,MATCH(Skráningarblað!O218,Tvennd.kk!$D$3:$D$1020,0),2),IF(AND(P218="Female",B218="Einliðaleikur"),INDEX(Einl.kvk!$A$3:$F$1001,MATCH(Skráningarblað!O218,Einl.kvk!$D$3:$D$1001,0),2),IF(AND(P218="Female",B218="Tvíliðaleikur"),INDEX(Tvíl.kvk!$A$3:$F$1002,MATCH(Skráningarblað!O218,Tvíl.kvk!$D$3:$D$1002,0),2),IF(AND(P218="Female",B218="Tvenndarleikur"),INDEX(Tvennd.kvk!$A$3:$F$1006,MATCH(Skráningarblað!O218,Tvennd.kvk!$D$3:$D$1006,0),2),"")))))),"2. Deild")</f>
        <v/>
      </c>
      <c r="R218" s="13" t="str">
        <f t="shared" si="22"/>
        <v/>
      </c>
      <c r="S218" s="13" t="str">
        <f>IFERROR(IF(AND(P218="Male",B218="Einliðaleikur"),INDEX(Einl.kk!$A$3:$F$1037,MATCH(Skráningarblað!O218,Einl.kk!$D$3:$D$1037,0),6),IF(AND(P218="Male",B218="Tvíliðaleikur"),INDEX(Tvíl.kk!$A$3:$F$1052,MATCH(Skráningarblað!O218,Tvíl.kk!$D$3:$D$1052,0),6),IF(AND(P218="Male",B218="Tvenndarleikur"),INDEX(Tvennd.kk!$A$3:$F$1020,MATCH(Skráningarblað!O218,Tvennd.kk!$D$3:$D$1020,0),6),IF(AND(P218="Female",B218="Einliðaleikur"),INDEX(Einl.kvk!$A$3:$F$1001,MATCH(Skráningarblað!O218,Einl.kvk!$D$3:$D$1001,0),6),IF(AND(P218="Female",B218="Tvíliðaleikur"),INDEX(Tvíl.kvk!$A$3:$F$1002,MATCH(Skráningarblað!O218,Tvíl.kvk!$D$3:$D$1002,0),6),IF(AND(P218="Female",B218="Tvenndarleikur"),INDEX(Tvennd.kvk!$A$3:$F$1006,MATCH(Skráningarblað!O218,Tvennd.kvk!$D$3:$D$1006,0),6),"")))))),0)</f>
        <v/>
      </c>
      <c r="T218" s="13" t="str">
        <f>IFERROR(INDEX(Leikmannaskrá!$A$2:$E$597,MATCH(A218,Leikmannaskrá!$A$2:$A$597,0),5),"")</f>
        <v/>
      </c>
      <c r="U218" s="29" t="str">
        <f t="shared" si="23"/>
        <v/>
      </c>
    </row>
    <row r="219" spans="1:21" x14ac:dyDescent="0.35">
      <c r="A219" s="28"/>
      <c r="B219" s="28"/>
      <c r="C219" s="28"/>
      <c r="D219" s="28"/>
      <c r="E219" s="28"/>
      <c r="F219" s="13" t="str">
        <f>IFERROR(INDEX(Leikmannaskrá!$A$2:$D$1156,MATCH(A219,Leikmannaskrá!$A$2:$A$1160,0),2),"")</f>
        <v/>
      </c>
      <c r="G219" s="13" t="str">
        <f>IFERROR(INDEX(Leikmannaskrá!$A$2:$D$1156,MATCH(A219,Leikmannaskrá!$A$2:$A$1160,0),4),"")</f>
        <v/>
      </c>
      <c r="H219" s="13" t="str">
        <f>IFERROR(INDEX(Leikmannaskrá!$A$2:$D$1156,MATCH(A219,Leikmannaskrá!$A$2:$A$1160,0),3),"")</f>
        <v/>
      </c>
      <c r="I219" s="13" t="str">
        <f>IFERROR(IF(AND(G219="Male",B219="Einliðaleikur"),INDEX(Einl.kk!$A$3:$F$1037,MATCH(Skráningarblað!F219,Einl.kk!$D$3:$D$1037,0),2),IF(AND(G219="Male",B219="Tvíliðaleikur"),INDEX(Tvíl.kk!$A$3:$F$1052,MATCH(Skráningarblað!F219,Tvíl.kk!$D$3:$D$1052,0),2),IF(AND(G219="Male",B219="Tvenndarleikur"),INDEX(Tvennd.kk!$A$3:$F$1020,MATCH(Skráningarblað!F219,Tvennd.kk!$D$3:$D$1020,0),2),IF(AND(G219="Female",B219="Einliðaleikur"),INDEX(Einl.kvk!$A$3:$F$1001,MATCH(Skráningarblað!F219,Einl.kvk!$D$3:$D$1001,0),2),IF(AND(G219="Female",B219="Tvíliðaleikur"),INDEX(Tvíl.kvk!$A$3:$F$1002,MATCH(Skráningarblað!F219,Tvíl.kvk!$D$3:$D$1002,0),2),IF(AND(G219="Female",B219="Tvenndarleikur"),INDEX(Tvennd.kvk!$A$3:$F$1006,MATCH(Skráningarblað!F219,Tvennd.kvk!$D$3:$D$1006,0),2),"")))))),"2. Deild")</f>
        <v/>
      </c>
      <c r="J219" s="13" t="str">
        <f t="shared" si="18"/>
        <v/>
      </c>
      <c r="K219" s="13" t="str">
        <f t="shared" si="19"/>
        <v/>
      </c>
      <c r="L219" s="13">
        <f t="shared" si="20"/>
        <v>0</v>
      </c>
      <c r="M219" s="13" t="str">
        <f t="shared" si="21"/>
        <v xml:space="preserve"> -  </v>
      </c>
      <c r="N219" s="13" t="str">
        <f>IFERROR(IF(AND(G219="Male",B219="Einliðaleikur"),INDEX(Einl.kk!$A$3:$F$1037,MATCH(Skráningarblað!F219,Einl.kk!$D$3:$D$1037,0),6),IF(AND(G219="Male",B219="Tvíliðaleikur"),INDEX(Tvíl.kk!$A$3:$F$1052,MATCH(Skráningarblað!F219,Tvíl.kk!$D$3:$D$1052,0),6),IF(AND(G219="Male",B219="Tvenndarleikur"),INDEX(Tvennd.kk!$A$3:$F$1020,MATCH(Skráningarblað!F219,Tvennd.kk!$D$3:$D$1020,0),6),IF(AND(G219="Female",B219="Einliðaleikur"),INDEX(Einl.kvk!$A$3:$F$1001,MATCH(Skráningarblað!F219,Einl.kvk!$D$3:$D$1001,0),6),IF(AND(G219="Female",B219="Tvíliðaleikur"),INDEX(Tvíl.kvk!$A$3:$F$1002,MATCH(Skráningarblað!F219,Tvíl.kvk!$D$3:$D$1002,0),6),IF(AND(G219="Female",B219="Tvenndarleikur"),INDEX(Tvennd.kvk!$A$3:$F$1006,MATCH(Skráningarblað!F219,Tvennd.kvk!$D$3:$D$1006,0),6),"")))))),0)</f>
        <v/>
      </c>
      <c r="O219" s="13" t="str">
        <f>IFERROR(IF(F219="","",IF(AND(NOT(B219="Einliðaleikur"),D219=""),"Partner Wanted",INDEX(Leikmannaskrá!$A$2:$D$1156,MATCH(D219,Leikmannaskrá!$A$2:$A$1160,0),2))),"")</f>
        <v/>
      </c>
      <c r="P219" s="13" t="str">
        <f>IFERROR(INDEX(Leikmannaskrá!$A$2:$D$1156,MATCH(D219,Leikmannaskrá!$A$2:$A$1160,0),4),"")</f>
        <v/>
      </c>
      <c r="Q219" s="13" t="str">
        <f>IFERROR(IF(AND(P219="Male",B219="Einliðaleikur"),INDEX(Einl.kk!$A$3:$F$1037,MATCH(Skráningarblað!O219,Einl.kk!$D$3:$D$1037,0),2),IF(AND(P219="Male",B219="Tvíliðaleikur"),INDEX(Tvíl.kk!$A$3:$F$1052,MATCH(Skráningarblað!O219,Tvíl.kk!$D$3:$D$1052,0),2),IF(AND(P219="Male",B219="Tvenndarleikur"),INDEX(Tvennd.kk!$A$3:$F$1020,MATCH(Skráningarblað!O219,Tvennd.kk!$D$3:$D$1020,0),2),IF(AND(P219="Female",B219="Einliðaleikur"),INDEX(Einl.kvk!$A$3:$F$1001,MATCH(Skráningarblað!O219,Einl.kvk!$D$3:$D$1001,0),2),IF(AND(P219="Female",B219="Tvíliðaleikur"),INDEX(Tvíl.kvk!$A$3:$F$1002,MATCH(Skráningarblað!O219,Tvíl.kvk!$D$3:$D$1002,0),2),IF(AND(P219="Female",B219="Tvenndarleikur"),INDEX(Tvennd.kvk!$A$3:$F$1006,MATCH(Skráningarblað!O219,Tvennd.kvk!$D$3:$D$1006,0),2),"")))))),"2. Deild")</f>
        <v/>
      </c>
      <c r="R219" s="13" t="str">
        <f t="shared" si="22"/>
        <v/>
      </c>
      <c r="S219" s="13" t="str">
        <f>IFERROR(IF(AND(P219="Male",B219="Einliðaleikur"),INDEX(Einl.kk!$A$3:$F$1037,MATCH(Skráningarblað!O219,Einl.kk!$D$3:$D$1037,0),6),IF(AND(P219="Male",B219="Tvíliðaleikur"),INDEX(Tvíl.kk!$A$3:$F$1052,MATCH(Skráningarblað!O219,Tvíl.kk!$D$3:$D$1052,0),6),IF(AND(P219="Male",B219="Tvenndarleikur"),INDEX(Tvennd.kk!$A$3:$F$1020,MATCH(Skráningarblað!O219,Tvennd.kk!$D$3:$D$1020,0),6),IF(AND(P219="Female",B219="Einliðaleikur"),INDEX(Einl.kvk!$A$3:$F$1001,MATCH(Skráningarblað!O219,Einl.kvk!$D$3:$D$1001,0),6),IF(AND(P219="Female",B219="Tvíliðaleikur"),INDEX(Tvíl.kvk!$A$3:$F$1002,MATCH(Skráningarblað!O219,Tvíl.kvk!$D$3:$D$1002,0),6),IF(AND(P219="Female",B219="Tvenndarleikur"),INDEX(Tvennd.kvk!$A$3:$F$1006,MATCH(Skráningarblað!O219,Tvennd.kvk!$D$3:$D$1006,0),6),"")))))),0)</f>
        <v/>
      </c>
      <c r="T219" s="13" t="str">
        <f>IFERROR(INDEX(Leikmannaskrá!$A$2:$E$597,MATCH(A219,Leikmannaskrá!$A$2:$A$597,0),5),"")</f>
        <v/>
      </c>
      <c r="U219" s="29" t="str">
        <f t="shared" si="23"/>
        <v/>
      </c>
    </row>
    <row r="220" spans="1:21" x14ac:dyDescent="0.35">
      <c r="A220" s="28"/>
      <c r="B220" s="28"/>
      <c r="C220" s="28"/>
      <c r="D220" s="28"/>
      <c r="E220" s="28"/>
      <c r="F220" s="13" t="str">
        <f>IFERROR(INDEX(Leikmannaskrá!$A$2:$D$1156,MATCH(A220,Leikmannaskrá!$A$2:$A$1160,0),2),"")</f>
        <v/>
      </c>
      <c r="G220" s="13" t="str">
        <f>IFERROR(INDEX(Leikmannaskrá!$A$2:$D$1156,MATCH(A220,Leikmannaskrá!$A$2:$A$1160,0),4),"")</f>
        <v/>
      </c>
      <c r="H220" s="13" t="str">
        <f>IFERROR(INDEX(Leikmannaskrá!$A$2:$D$1156,MATCH(A220,Leikmannaskrá!$A$2:$A$1160,0),3),"")</f>
        <v/>
      </c>
      <c r="I220" s="13" t="str">
        <f>IFERROR(IF(AND(G220="Male",B220="Einliðaleikur"),INDEX(Einl.kk!$A$3:$F$1037,MATCH(Skráningarblað!F220,Einl.kk!$D$3:$D$1037,0),2),IF(AND(G220="Male",B220="Tvíliðaleikur"),INDEX(Tvíl.kk!$A$3:$F$1052,MATCH(Skráningarblað!F220,Tvíl.kk!$D$3:$D$1052,0),2),IF(AND(G220="Male",B220="Tvenndarleikur"),INDEX(Tvennd.kk!$A$3:$F$1020,MATCH(Skráningarblað!F220,Tvennd.kk!$D$3:$D$1020,0),2),IF(AND(G220="Female",B220="Einliðaleikur"),INDEX(Einl.kvk!$A$3:$F$1001,MATCH(Skráningarblað!F220,Einl.kvk!$D$3:$D$1001,0),2),IF(AND(G220="Female",B220="Tvíliðaleikur"),INDEX(Tvíl.kvk!$A$3:$F$1002,MATCH(Skráningarblað!F220,Tvíl.kvk!$D$3:$D$1002,0),2),IF(AND(G220="Female",B220="Tvenndarleikur"),INDEX(Tvennd.kvk!$A$3:$F$1006,MATCH(Skráningarblað!F220,Tvennd.kvk!$D$3:$D$1006,0),2),"")))))),"2. Deild")</f>
        <v/>
      </c>
      <c r="J220" s="13" t="str">
        <f t="shared" si="18"/>
        <v/>
      </c>
      <c r="K220" s="13" t="str">
        <f t="shared" si="19"/>
        <v/>
      </c>
      <c r="L220" s="13">
        <f t="shared" si="20"/>
        <v>0</v>
      </c>
      <c r="M220" s="13" t="str">
        <f t="shared" si="21"/>
        <v xml:space="preserve"> -  </v>
      </c>
      <c r="N220" s="13" t="str">
        <f>IFERROR(IF(AND(G220="Male",B220="Einliðaleikur"),INDEX(Einl.kk!$A$3:$F$1037,MATCH(Skráningarblað!F220,Einl.kk!$D$3:$D$1037,0),6),IF(AND(G220="Male",B220="Tvíliðaleikur"),INDEX(Tvíl.kk!$A$3:$F$1052,MATCH(Skráningarblað!F220,Tvíl.kk!$D$3:$D$1052,0),6),IF(AND(G220="Male",B220="Tvenndarleikur"),INDEX(Tvennd.kk!$A$3:$F$1020,MATCH(Skráningarblað!F220,Tvennd.kk!$D$3:$D$1020,0),6),IF(AND(G220="Female",B220="Einliðaleikur"),INDEX(Einl.kvk!$A$3:$F$1001,MATCH(Skráningarblað!F220,Einl.kvk!$D$3:$D$1001,0),6),IF(AND(G220="Female",B220="Tvíliðaleikur"),INDEX(Tvíl.kvk!$A$3:$F$1002,MATCH(Skráningarblað!F220,Tvíl.kvk!$D$3:$D$1002,0),6),IF(AND(G220="Female",B220="Tvenndarleikur"),INDEX(Tvennd.kvk!$A$3:$F$1006,MATCH(Skráningarblað!F220,Tvennd.kvk!$D$3:$D$1006,0),6),"")))))),0)</f>
        <v/>
      </c>
      <c r="O220" s="13" t="str">
        <f>IFERROR(IF(F220="","",IF(AND(NOT(B220="Einliðaleikur"),D220=""),"Partner Wanted",INDEX(Leikmannaskrá!$A$2:$D$1156,MATCH(D220,Leikmannaskrá!$A$2:$A$1160,0),2))),"")</f>
        <v/>
      </c>
      <c r="P220" s="13" t="str">
        <f>IFERROR(INDEX(Leikmannaskrá!$A$2:$D$1156,MATCH(D220,Leikmannaskrá!$A$2:$A$1160,0),4),"")</f>
        <v/>
      </c>
      <c r="Q220" s="13" t="str">
        <f>IFERROR(IF(AND(P220="Male",B220="Einliðaleikur"),INDEX(Einl.kk!$A$3:$F$1037,MATCH(Skráningarblað!O220,Einl.kk!$D$3:$D$1037,0),2),IF(AND(P220="Male",B220="Tvíliðaleikur"),INDEX(Tvíl.kk!$A$3:$F$1052,MATCH(Skráningarblað!O220,Tvíl.kk!$D$3:$D$1052,0),2),IF(AND(P220="Male",B220="Tvenndarleikur"),INDEX(Tvennd.kk!$A$3:$F$1020,MATCH(Skráningarblað!O220,Tvennd.kk!$D$3:$D$1020,0),2),IF(AND(P220="Female",B220="Einliðaleikur"),INDEX(Einl.kvk!$A$3:$F$1001,MATCH(Skráningarblað!O220,Einl.kvk!$D$3:$D$1001,0),2),IF(AND(P220="Female",B220="Tvíliðaleikur"),INDEX(Tvíl.kvk!$A$3:$F$1002,MATCH(Skráningarblað!O220,Tvíl.kvk!$D$3:$D$1002,0),2),IF(AND(P220="Female",B220="Tvenndarleikur"),INDEX(Tvennd.kvk!$A$3:$F$1006,MATCH(Skráningarblað!O220,Tvennd.kvk!$D$3:$D$1006,0),2),"")))))),"2. Deild")</f>
        <v/>
      </c>
      <c r="R220" s="13" t="str">
        <f t="shared" si="22"/>
        <v/>
      </c>
      <c r="S220" s="13" t="str">
        <f>IFERROR(IF(AND(P220="Male",B220="Einliðaleikur"),INDEX(Einl.kk!$A$3:$F$1037,MATCH(Skráningarblað!O220,Einl.kk!$D$3:$D$1037,0),6),IF(AND(P220="Male",B220="Tvíliðaleikur"),INDEX(Tvíl.kk!$A$3:$F$1052,MATCH(Skráningarblað!O220,Tvíl.kk!$D$3:$D$1052,0),6),IF(AND(P220="Male",B220="Tvenndarleikur"),INDEX(Tvennd.kk!$A$3:$F$1020,MATCH(Skráningarblað!O220,Tvennd.kk!$D$3:$D$1020,0),6),IF(AND(P220="Female",B220="Einliðaleikur"),INDEX(Einl.kvk!$A$3:$F$1001,MATCH(Skráningarblað!O220,Einl.kvk!$D$3:$D$1001,0),6),IF(AND(P220="Female",B220="Tvíliðaleikur"),INDEX(Tvíl.kvk!$A$3:$F$1002,MATCH(Skráningarblað!O220,Tvíl.kvk!$D$3:$D$1002,0),6),IF(AND(P220="Female",B220="Tvenndarleikur"),INDEX(Tvennd.kvk!$A$3:$F$1006,MATCH(Skráningarblað!O220,Tvennd.kvk!$D$3:$D$1006,0),6),"")))))),0)</f>
        <v/>
      </c>
      <c r="T220" s="13" t="str">
        <f>IFERROR(INDEX(Leikmannaskrá!$A$2:$E$597,MATCH(A220,Leikmannaskrá!$A$2:$A$597,0),5),"")</f>
        <v/>
      </c>
      <c r="U220" s="29" t="str">
        <f t="shared" si="23"/>
        <v/>
      </c>
    </row>
    <row r="221" spans="1:21" x14ac:dyDescent="0.35">
      <c r="A221" s="28"/>
      <c r="B221" s="28"/>
      <c r="C221" s="28"/>
      <c r="D221" s="28"/>
      <c r="E221" s="28"/>
      <c r="F221" s="13" t="str">
        <f>IFERROR(INDEX(Leikmannaskrá!$A$2:$D$1156,MATCH(A221,Leikmannaskrá!$A$2:$A$1160,0),2),"")</f>
        <v/>
      </c>
      <c r="G221" s="13" t="str">
        <f>IFERROR(INDEX(Leikmannaskrá!$A$2:$D$1156,MATCH(A221,Leikmannaskrá!$A$2:$A$1160,0),4),"")</f>
        <v/>
      </c>
      <c r="H221" s="13" t="str">
        <f>IFERROR(INDEX(Leikmannaskrá!$A$2:$D$1156,MATCH(A221,Leikmannaskrá!$A$2:$A$1160,0),3),"")</f>
        <v/>
      </c>
      <c r="I221" s="13" t="str">
        <f>IFERROR(IF(AND(G221="Male",B221="Einliðaleikur"),INDEX(Einl.kk!$A$3:$F$1037,MATCH(Skráningarblað!F221,Einl.kk!$D$3:$D$1037,0),2),IF(AND(G221="Male",B221="Tvíliðaleikur"),INDEX(Tvíl.kk!$A$3:$F$1052,MATCH(Skráningarblað!F221,Tvíl.kk!$D$3:$D$1052,0),2),IF(AND(G221="Male",B221="Tvenndarleikur"),INDEX(Tvennd.kk!$A$3:$F$1020,MATCH(Skráningarblað!F221,Tvennd.kk!$D$3:$D$1020,0),2),IF(AND(G221="Female",B221="Einliðaleikur"),INDEX(Einl.kvk!$A$3:$F$1001,MATCH(Skráningarblað!F221,Einl.kvk!$D$3:$D$1001,0),2),IF(AND(G221="Female",B221="Tvíliðaleikur"),INDEX(Tvíl.kvk!$A$3:$F$1002,MATCH(Skráningarblað!F221,Tvíl.kvk!$D$3:$D$1002,0),2),IF(AND(G221="Female",B221="Tvenndarleikur"),INDEX(Tvennd.kvk!$A$3:$F$1006,MATCH(Skráningarblað!F221,Tvennd.kvk!$D$3:$D$1006,0),2),"")))))),"2. Deild")</f>
        <v/>
      </c>
      <c r="J221" s="13" t="str">
        <f t="shared" si="18"/>
        <v/>
      </c>
      <c r="K221" s="13" t="str">
        <f t="shared" si="19"/>
        <v/>
      </c>
      <c r="L221" s="13">
        <f t="shared" si="20"/>
        <v>0</v>
      </c>
      <c r="M221" s="13" t="str">
        <f t="shared" si="21"/>
        <v xml:space="preserve"> -  </v>
      </c>
      <c r="N221" s="13" t="str">
        <f>IFERROR(IF(AND(G221="Male",B221="Einliðaleikur"),INDEX(Einl.kk!$A$3:$F$1037,MATCH(Skráningarblað!F221,Einl.kk!$D$3:$D$1037,0),6),IF(AND(G221="Male",B221="Tvíliðaleikur"),INDEX(Tvíl.kk!$A$3:$F$1052,MATCH(Skráningarblað!F221,Tvíl.kk!$D$3:$D$1052,0),6),IF(AND(G221="Male",B221="Tvenndarleikur"),INDEX(Tvennd.kk!$A$3:$F$1020,MATCH(Skráningarblað!F221,Tvennd.kk!$D$3:$D$1020,0),6),IF(AND(G221="Female",B221="Einliðaleikur"),INDEX(Einl.kvk!$A$3:$F$1001,MATCH(Skráningarblað!F221,Einl.kvk!$D$3:$D$1001,0),6),IF(AND(G221="Female",B221="Tvíliðaleikur"),INDEX(Tvíl.kvk!$A$3:$F$1002,MATCH(Skráningarblað!F221,Tvíl.kvk!$D$3:$D$1002,0),6),IF(AND(G221="Female",B221="Tvenndarleikur"),INDEX(Tvennd.kvk!$A$3:$F$1006,MATCH(Skráningarblað!F221,Tvennd.kvk!$D$3:$D$1006,0),6),"")))))),0)</f>
        <v/>
      </c>
      <c r="O221" s="13" t="str">
        <f>IFERROR(IF(F221="","",IF(AND(NOT(B221="Einliðaleikur"),D221=""),"Partner Wanted",INDEX(Leikmannaskrá!$A$2:$D$1156,MATCH(D221,Leikmannaskrá!$A$2:$A$1160,0),2))),"")</f>
        <v/>
      </c>
      <c r="P221" s="13" t="str">
        <f>IFERROR(INDEX(Leikmannaskrá!$A$2:$D$1156,MATCH(D221,Leikmannaskrá!$A$2:$A$1160,0),4),"")</f>
        <v/>
      </c>
      <c r="Q221" s="13" t="str">
        <f>IFERROR(IF(AND(P221="Male",B221="Einliðaleikur"),INDEX(Einl.kk!$A$3:$F$1037,MATCH(Skráningarblað!O221,Einl.kk!$D$3:$D$1037,0),2),IF(AND(P221="Male",B221="Tvíliðaleikur"),INDEX(Tvíl.kk!$A$3:$F$1052,MATCH(Skráningarblað!O221,Tvíl.kk!$D$3:$D$1052,0),2),IF(AND(P221="Male",B221="Tvenndarleikur"),INDEX(Tvennd.kk!$A$3:$F$1020,MATCH(Skráningarblað!O221,Tvennd.kk!$D$3:$D$1020,0),2),IF(AND(P221="Female",B221="Einliðaleikur"),INDEX(Einl.kvk!$A$3:$F$1001,MATCH(Skráningarblað!O221,Einl.kvk!$D$3:$D$1001,0),2),IF(AND(P221="Female",B221="Tvíliðaleikur"),INDEX(Tvíl.kvk!$A$3:$F$1002,MATCH(Skráningarblað!O221,Tvíl.kvk!$D$3:$D$1002,0),2),IF(AND(P221="Female",B221="Tvenndarleikur"),INDEX(Tvennd.kvk!$A$3:$F$1006,MATCH(Skráningarblað!O221,Tvennd.kvk!$D$3:$D$1006,0),2),"")))))),"2. Deild")</f>
        <v/>
      </c>
      <c r="R221" s="13" t="str">
        <f t="shared" si="22"/>
        <v/>
      </c>
      <c r="S221" s="13" t="str">
        <f>IFERROR(IF(AND(P221="Male",B221="Einliðaleikur"),INDEX(Einl.kk!$A$3:$F$1037,MATCH(Skráningarblað!O221,Einl.kk!$D$3:$D$1037,0),6),IF(AND(P221="Male",B221="Tvíliðaleikur"),INDEX(Tvíl.kk!$A$3:$F$1052,MATCH(Skráningarblað!O221,Tvíl.kk!$D$3:$D$1052,0),6),IF(AND(P221="Male",B221="Tvenndarleikur"),INDEX(Tvennd.kk!$A$3:$F$1020,MATCH(Skráningarblað!O221,Tvennd.kk!$D$3:$D$1020,0),6),IF(AND(P221="Female",B221="Einliðaleikur"),INDEX(Einl.kvk!$A$3:$F$1001,MATCH(Skráningarblað!O221,Einl.kvk!$D$3:$D$1001,0),6),IF(AND(P221="Female",B221="Tvíliðaleikur"),INDEX(Tvíl.kvk!$A$3:$F$1002,MATCH(Skráningarblað!O221,Tvíl.kvk!$D$3:$D$1002,0),6),IF(AND(P221="Female",B221="Tvenndarleikur"),INDEX(Tvennd.kvk!$A$3:$F$1006,MATCH(Skráningarblað!O221,Tvennd.kvk!$D$3:$D$1006,0),6),"")))))),0)</f>
        <v/>
      </c>
      <c r="T221" s="13" t="str">
        <f>IFERROR(INDEX(Leikmannaskrá!$A$2:$E$597,MATCH(A221,Leikmannaskrá!$A$2:$A$597,0),5),"")</f>
        <v/>
      </c>
      <c r="U221" s="29" t="str">
        <f t="shared" si="23"/>
        <v/>
      </c>
    </row>
    <row r="222" spans="1:21" x14ac:dyDescent="0.35">
      <c r="A222" s="28"/>
      <c r="B222" s="28"/>
      <c r="C222" s="28"/>
      <c r="D222" s="28"/>
      <c r="E222" s="28"/>
      <c r="F222" s="13" t="str">
        <f>IFERROR(INDEX(Leikmannaskrá!$A$2:$D$1156,MATCH(A222,Leikmannaskrá!$A$2:$A$1160,0),2),"")</f>
        <v/>
      </c>
      <c r="G222" s="13" t="str">
        <f>IFERROR(INDEX(Leikmannaskrá!$A$2:$D$1156,MATCH(A222,Leikmannaskrá!$A$2:$A$1160,0),4),"")</f>
        <v/>
      </c>
      <c r="H222" s="13" t="str">
        <f>IFERROR(INDEX(Leikmannaskrá!$A$2:$D$1156,MATCH(A222,Leikmannaskrá!$A$2:$A$1160,0),3),"")</f>
        <v/>
      </c>
      <c r="I222" s="13" t="str">
        <f>IFERROR(IF(AND(G222="Male",B222="Einliðaleikur"),INDEX(Einl.kk!$A$3:$F$1037,MATCH(Skráningarblað!F222,Einl.kk!$D$3:$D$1037,0),2),IF(AND(G222="Male",B222="Tvíliðaleikur"),INDEX(Tvíl.kk!$A$3:$F$1052,MATCH(Skráningarblað!F222,Tvíl.kk!$D$3:$D$1052,0),2),IF(AND(G222="Male",B222="Tvenndarleikur"),INDEX(Tvennd.kk!$A$3:$F$1020,MATCH(Skráningarblað!F222,Tvennd.kk!$D$3:$D$1020,0),2),IF(AND(G222="Female",B222="Einliðaleikur"),INDEX(Einl.kvk!$A$3:$F$1001,MATCH(Skráningarblað!F222,Einl.kvk!$D$3:$D$1001,0),2),IF(AND(G222="Female",B222="Tvíliðaleikur"),INDEX(Tvíl.kvk!$A$3:$F$1002,MATCH(Skráningarblað!F222,Tvíl.kvk!$D$3:$D$1002,0),2),IF(AND(G222="Female",B222="Tvenndarleikur"),INDEX(Tvennd.kvk!$A$3:$F$1006,MATCH(Skráningarblað!F222,Tvennd.kvk!$D$3:$D$1006,0),2),"")))))),"2. Deild")</f>
        <v/>
      </c>
      <c r="J222" s="13" t="str">
        <f t="shared" si="18"/>
        <v/>
      </c>
      <c r="K222" s="13" t="str">
        <f t="shared" si="19"/>
        <v/>
      </c>
      <c r="L222" s="13">
        <f t="shared" si="20"/>
        <v>0</v>
      </c>
      <c r="M222" s="13" t="str">
        <f t="shared" si="21"/>
        <v xml:space="preserve"> -  </v>
      </c>
      <c r="N222" s="13" t="str">
        <f>IFERROR(IF(AND(G222="Male",B222="Einliðaleikur"),INDEX(Einl.kk!$A$3:$F$1037,MATCH(Skráningarblað!F222,Einl.kk!$D$3:$D$1037,0),6),IF(AND(G222="Male",B222="Tvíliðaleikur"),INDEX(Tvíl.kk!$A$3:$F$1052,MATCH(Skráningarblað!F222,Tvíl.kk!$D$3:$D$1052,0),6),IF(AND(G222="Male",B222="Tvenndarleikur"),INDEX(Tvennd.kk!$A$3:$F$1020,MATCH(Skráningarblað!F222,Tvennd.kk!$D$3:$D$1020,0),6),IF(AND(G222="Female",B222="Einliðaleikur"),INDEX(Einl.kvk!$A$3:$F$1001,MATCH(Skráningarblað!F222,Einl.kvk!$D$3:$D$1001,0),6),IF(AND(G222="Female",B222="Tvíliðaleikur"),INDEX(Tvíl.kvk!$A$3:$F$1002,MATCH(Skráningarblað!F222,Tvíl.kvk!$D$3:$D$1002,0),6),IF(AND(G222="Female",B222="Tvenndarleikur"),INDEX(Tvennd.kvk!$A$3:$F$1006,MATCH(Skráningarblað!F222,Tvennd.kvk!$D$3:$D$1006,0),6),"")))))),0)</f>
        <v/>
      </c>
      <c r="O222" s="13" t="str">
        <f>IFERROR(IF(F222="","",IF(AND(NOT(B222="Einliðaleikur"),D222=""),"Partner Wanted",INDEX(Leikmannaskrá!$A$2:$D$1156,MATCH(D222,Leikmannaskrá!$A$2:$A$1160,0),2))),"")</f>
        <v/>
      </c>
      <c r="P222" s="13" t="str">
        <f>IFERROR(INDEX(Leikmannaskrá!$A$2:$D$1156,MATCH(D222,Leikmannaskrá!$A$2:$A$1160,0),4),"")</f>
        <v/>
      </c>
      <c r="Q222" s="13" t="str">
        <f>IFERROR(IF(AND(P222="Male",B222="Einliðaleikur"),INDEX(Einl.kk!$A$3:$F$1037,MATCH(Skráningarblað!O222,Einl.kk!$D$3:$D$1037,0),2),IF(AND(P222="Male",B222="Tvíliðaleikur"),INDEX(Tvíl.kk!$A$3:$F$1052,MATCH(Skráningarblað!O222,Tvíl.kk!$D$3:$D$1052,0),2),IF(AND(P222="Male",B222="Tvenndarleikur"),INDEX(Tvennd.kk!$A$3:$F$1020,MATCH(Skráningarblað!O222,Tvennd.kk!$D$3:$D$1020,0),2),IF(AND(P222="Female",B222="Einliðaleikur"),INDEX(Einl.kvk!$A$3:$F$1001,MATCH(Skráningarblað!O222,Einl.kvk!$D$3:$D$1001,0),2),IF(AND(P222="Female",B222="Tvíliðaleikur"),INDEX(Tvíl.kvk!$A$3:$F$1002,MATCH(Skráningarblað!O222,Tvíl.kvk!$D$3:$D$1002,0),2),IF(AND(P222="Female",B222="Tvenndarleikur"),INDEX(Tvennd.kvk!$A$3:$F$1006,MATCH(Skráningarblað!O222,Tvennd.kvk!$D$3:$D$1006,0),2),"")))))),"2. Deild")</f>
        <v/>
      </c>
      <c r="R222" s="13" t="str">
        <f t="shared" si="22"/>
        <v/>
      </c>
      <c r="S222" s="13" t="str">
        <f>IFERROR(IF(AND(P222="Male",B222="Einliðaleikur"),INDEX(Einl.kk!$A$3:$F$1037,MATCH(Skráningarblað!O222,Einl.kk!$D$3:$D$1037,0),6),IF(AND(P222="Male",B222="Tvíliðaleikur"),INDEX(Tvíl.kk!$A$3:$F$1052,MATCH(Skráningarblað!O222,Tvíl.kk!$D$3:$D$1052,0),6),IF(AND(P222="Male",B222="Tvenndarleikur"),INDEX(Tvennd.kk!$A$3:$F$1020,MATCH(Skráningarblað!O222,Tvennd.kk!$D$3:$D$1020,0),6),IF(AND(P222="Female",B222="Einliðaleikur"),INDEX(Einl.kvk!$A$3:$F$1001,MATCH(Skráningarblað!O222,Einl.kvk!$D$3:$D$1001,0),6),IF(AND(P222="Female",B222="Tvíliðaleikur"),INDEX(Tvíl.kvk!$A$3:$F$1002,MATCH(Skráningarblað!O222,Tvíl.kvk!$D$3:$D$1002,0),6),IF(AND(P222="Female",B222="Tvenndarleikur"),INDEX(Tvennd.kvk!$A$3:$F$1006,MATCH(Skráningarblað!O222,Tvennd.kvk!$D$3:$D$1006,0),6),"")))))),0)</f>
        <v/>
      </c>
      <c r="T222" s="13" t="str">
        <f>IFERROR(INDEX(Leikmannaskrá!$A$2:$E$597,MATCH(A222,Leikmannaskrá!$A$2:$A$597,0),5),"")</f>
        <v/>
      </c>
      <c r="U222" s="29" t="str">
        <f t="shared" si="23"/>
        <v/>
      </c>
    </row>
    <row r="223" spans="1:21" x14ac:dyDescent="0.35">
      <c r="A223" s="28"/>
      <c r="B223" s="28"/>
      <c r="C223" s="28"/>
      <c r="D223" s="28"/>
      <c r="E223" s="28"/>
      <c r="F223" s="13" t="str">
        <f>IFERROR(INDEX(Leikmannaskrá!$A$2:$D$1156,MATCH(A223,Leikmannaskrá!$A$2:$A$1160,0),2),"")</f>
        <v/>
      </c>
      <c r="G223" s="13" t="str">
        <f>IFERROR(INDEX(Leikmannaskrá!$A$2:$D$1156,MATCH(A223,Leikmannaskrá!$A$2:$A$1160,0),4),"")</f>
        <v/>
      </c>
      <c r="H223" s="13" t="str">
        <f>IFERROR(INDEX(Leikmannaskrá!$A$2:$D$1156,MATCH(A223,Leikmannaskrá!$A$2:$A$1160,0),3),"")</f>
        <v/>
      </c>
      <c r="I223" s="13" t="str">
        <f>IFERROR(IF(AND(G223="Male",B223="Einliðaleikur"),INDEX(Einl.kk!$A$3:$F$1037,MATCH(Skráningarblað!F223,Einl.kk!$D$3:$D$1037,0),2),IF(AND(G223="Male",B223="Tvíliðaleikur"),INDEX(Tvíl.kk!$A$3:$F$1052,MATCH(Skráningarblað!F223,Tvíl.kk!$D$3:$D$1052,0),2),IF(AND(G223="Male",B223="Tvenndarleikur"),INDEX(Tvennd.kk!$A$3:$F$1020,MATCH(Skráningarblað!F223,Tvennd.kk!$D$3:$D$1020,0),2),IF(AND(G223="Female",B223="Einliðaleikur"),INDEX(Einl.kvk!$A$3:$F$1001,MATCH(Skráningarblað!F223,Einl.kvk!$D$3:$D$1001,0),2),IF(AND(G223="Female",B223="Tvíliðaleikur"),INDEX(Tvíl.kvk!$A$3:$F$1002,MATCH(Skráningarblað!F223,Tvíl.kvk!$D$3:$D$1002,0),2),IF(AND(G223="Female",B223="Tvenndarleikur"),INDEX(Tvennd.kvk!$A$3:$F$1006,MATCH(Skráningarblað!F223,Tvennd.kvk!$D$3:$D$1006,0),2),"")))))),"2. Deild")</f>
        <v/>
      </c>
      <c r="J223" s="13" t="str">
        <f t="shared" si="18"/>
        <v/>
      </c>
      <c r="K223" s="13" t="str">
        <f t="shared" si="19"/>
        <v/>
      </c>
      <c r="L223" s="13">
        <f t="shared" si="20"/>
        <v>0</v>
      </c>
      <c r="M223" s="13" t="str">
        <f t="shared" si="21"/>
        <v xml:space="preserve"> -  </v>
      </c>
      <c r="N223" s="13" t="str">
        <f>IFERROR(IF(AND(G223="Male",B223="Einliðaleikur"),INDEX(Einl.kk!$A$3:$F$1037,MATCH(Skráningarblað!F223,Einl.kk!$D$3:$D$1037,0),6),IF(AND(G223="Male",B223="Tvíliðaleikur"),INDEX(Tvíl.kk!$A$3:$F$1052,MATCH(Skráningarblað!F223,Tvíl.kk!$D$3:$D$1052,0),6),IF(AND(G223="Male",B223="Tvenndarleikur"),INDEX(Tvennd.kk!$A$3:$F$1020,MATCH(Skráningarblað!F223,Tvennd.kk!$D$3:$D$1020,0),6),IF(AND(G223="Female",B223="Einliðaleikur"),INDEX(Einl.kvk!$A$3:$F$1001,MATCH(Skráningarblað!F223,Einl.kvk!$D$3:$D$1001,0),6),IF(AND(G223="Female",B223="Tvíliðaleikur"),INDEX(Tvíl.kvk!$A$3:$F$1002,MATCH(Skráningarblað!F223,Tvíl.kvk!$D$3:$D$1002,0),6),IF(AND(G223="Female",B223="Tvenndarleikur"),INDEX(Tvennd.kvk!$A$3:$F$1006,MATCH(Skráningarblað!F223,Tvennd.kvk!$D$3:$D$1006,0),6),"")))))),0)</f>
        <v/>
      </c>
      <c r="O223" s="13" t="str">
        <f>IFERROR(IF(F223="","",IF(AND(NOT(B223="Einliðaleikur"),D223=""),"Partner Wanted",INDEX(Leikmannaskrá!$A$2:$D$1156,MATCH(D223,Leikmannaskrá!$A$2:$A$1160,0),2))),"")</f>
        <v/>
      </c>
      <c r="P223" s="13" t="str">
        <f>IFERROR(INDEX(Leikmannaskrá!$A$2:$D$1156,MATCH(D223,Leikmannaskrá!$A$2:$A$1160,0),4),"")</f>
        <v/>
      </c>
      <c r="Q223" s="13" t="str">
        <f>IFERROR(IF(AND(P223="Male",B223="Einliðaleikur"),INDEX(Einl.kk!$A$3:$F$1037,MATCH(Skráningarblað!O223,Einl.kk!$D$3:$D$1037,0),2),IF(AND(P223="Male",B223="Tvíliðaleikur"),INDEX(Tvíl.kk!$A$3:$F$1052,MATCH(Skráningarblað!O223,Tvíl.kk!$D$3:$D$1052,0),2),IF(AND(P223="Male",B223="Tvenndarleikur"),INDEX(Tvennd.kk!$A$3:$F$1020,MATCH(Skráningarblað!O223,Tvennd.kk!$D$3:$D$1020,0),2),IF(AND(P223="Female",B223="Einliðaleikur"),INDEX(Einl.kvk!$A$3:$F$1001,MATCH(Skráningarblað!O223,Einl.kvk!$D$3:$D$1001,0),2),IF(AND(P223="Female",B223="Tvíliðaleikur"),INDEX(Tvíl.kvk!$A$3:$F$1002,MATCH(Skráningarblað!O223,Tvíl.kvk!$D$3:$D$1002,0),2),IF(AND(P223="Female",B223="Tvenndarleikur"),INDEX(Tvennd.kvk!$A$3:$F$1006,MATCH(Skráningarblað!O223,Tvennd.kvk!$D$3:$D$1006,0),2),"")))))),"2. Deild")</f>
        <v/>
      </c>
      <c r="R223" s="13" t="str">
        <f t="shared" si="22"/>
        <v/>
      </c>
      <c r="S223" s="13" t="str">
        <f>IFERROR(IF(AND(P223="Male",B223="Einliðaleikur"),INDEX(Einl.kk!$A$3:$F$1037,MATCH(Skráningarblað!O223,Einl.kk!$D$3:$D$1037,0),6),IF(AND(P223="Male",B223="Tvíliðaleikur"),INDEX(Tvíl.kk!$A$3:$F$1052,MATCH(Skráningarblað!O223,Tvíl.kk!$D$3:$D$1052,0),6),IF(AND(P223="Male",B223="Tvenndarleikur"),INDEX(Tvennd.kk!$A$3:$F$1020,MATCH(Skráningarblað!O223,Tvennd.kk!$D$3:$D$1020,0),6),IF(AND(P223="Female",B223="Einliðaleikur"),INDEX(Einl.kvk!$A$3:$F$1001,MATCH(Skráningarblað!O223,Einl.kvk!$D$3:$D$1001,0),6),IF(AND(P223="Female",B223="Tvíliðaleikur"),INDEX(Tvíl.kvk!$A$3:$F$1002,MATCH(Skráningarblað!O223,Tvíl.kvk!$D$3:$D$1002,0),6),IF(AND(P223="Female",B223="Tvenndarleikur"),INDEX(Tvennd.kvk!$A$3:$F$1006,MATCH(Skráningarblað!O223,Tvennd.kvk!$D$3:$D$1006,0),6),"")))))),0)</f>
        <v/>
      </c>
      <c r="T223" s="13" t="str">
        <f>IFERROR(INDEX(Leikmannaskrá!$A$2:$E$597,MATCH(A223,Leikmannaskrá!$A$2:$A$597,0),5),"")</f>
        <v/>
      </c>
      <c r="U223" s="29" t="str">
        <f t="shared" si="23"/>
        <v/>
      </c>
    </row>
    <row r="224" spans="1:21" x14ac:dyDescent="0.35">
      <c r="A224" s="28"/>
      <c r="B224" s="28"/>
      <c r="C224" s="28"/>
      <c r="D224" s="28"/>
      <c r="E224" s="28"/>
      <c r="F224" s="13" t="str">
        <f>IFERROR(INDEX(Leikmannaskrá!$A$2:$D$1156,MATCH(A224,Leikmannaskrá!$A$2:$A$1160,0),2),"")</f>
        <v/>
      </c>
      <c r="G224" s="13" t="str">
        <f>IFERROR(INDEX(Leikmannaskrá!$A$2:$D$1156,MATCH(A224,Leikmannaskrá!$A$2:$A$1160,0),4),"")</f>
        <v/>
      </c>
      <c r="H224" s="13" t="str">
        <f>IFERROR(INDEX(Leikmannaskrá!$A$2:$D$1156,MATCH(A224,Leikmannaskrá!$A$2:$A$1160,0),3),"")</f>
        <v/>
      </c>
      <c r="I224" s="13" t="str">
        <f>IFERROR(IF(AND(G224="Male",B224="Einliðaleikur"),INDEX(Einl.kk!$A$3:$F$1037,MATCH(Skráningarblað!F224,Einl.kk!$D$3:$D$1037,0),2),IF(AND(G224="Male",B224="Tvíliðaleikur"),INDEX(Tvíl.kk!$A$3:$F$1052,MATCH(Skráningarblað!F224,Tvíl.kk!$D$3:$D$1052,0),2),IF(AND(G224="Male",B224="Tvenndarleikur"),INDEX(Tvennd.kk!$A$3:$F$1020,MATCH(Skráningarblað!F224,Tvennd.kk!$D$3:$D$1020,0),2),IF(AND(G224="Female",B224="Einliðaleikur"),INDEX(Einl.kvk!$A$3:$F$1001,MATCH(Skráningarblað!F224,Einl.kvk!$D$3:$D$1001,0),2),IF(AND(G224="Female",B224="Tvíliðaleikur"),INDEX(Tvíl.kvk!$A$3:$F$1002,MATCH(Skráningarblað!F224,Tvíl.kvk!$D$3:$D$1002,0),2),IF(AND(G224="Female",B224="Tvenndarleikur"),INDEX(Tvennd.kvk!$A$3:$F$1006,MATCH(Skráningarblað!F224,Tvennd.kvk!$D$3:$D$1006,0),2),"")))))),"2. Deild")</f>
        <v/>
      </c>
      <c r="J224" s="13" t="str">
        <f t="shared" si="18"/>
        <v/>
      </c>
      <c r="K224" s="13" t="str">
        <f t="shared" si="19"/>
        <v/>
      </c>
      <c r="L224" s="13">
        <f t="shared" si="20"/>
        <v>0</v>
      </c>
      <c r="M224" s="13" t="str">
        <f t="shared" si="21"/>
        <v xml:space="preserve"> -  </v>
      </c>
      <c r="N224" s="13" t="str">
        <f>IFERROR(IF(AND(G224="Male",B224="Einliðaleikur"),INDEX(Einl.kk!$A$3:$F$1037,MATCH(Skráningarblað!F224,Einl.kk!$D$3:$D$1037,0),6),IF(AND(G224="Male",B224="Tvíliðaleikur"),INDEX(Tvíl.kk!$A$3:$F$1052,MATCH(Skráningarblað!F224,Tvíl.kk!$D$3:$D$1052,0),6),IF(AND(G224="Male",B224="Tvenndarleikur"),INDEX(Tvennd.kk!$A$3:$F$1020,MATCH(Skráningarblað!F224,Tvennd.kk!$D$3:$D$1020,0),6),IF(AND(G224="Female",B224="Einliðaleikur"),INDEX(Einl.kvk!$A$3:$F$1001,MATCH(Skráningarblað!F224,Einl.kvk!$D$3:$D$1001,0),6),IF(AND(G224="Female",B224="Tvíliðaleikur"),INDEX(Tvíl.kvk!$A$3:$F$1002,MATCH(Skráningarblað!F224,Tvíl.kvk!$D$3:$D$1002,0),6),IF(AND(G224="Female",B224="Tvenndarleikur"),INDEX(Tvennd.kvk!$A$3:$F$1006,MATCH(Skráningarblað!F224,Tvennd.kvk!$D$3:$D$1006,0),6),"")))))),0)</f>
        <v/>
      </c>
      <c r="O224" s="13" t="str">
        <f>IFERROR(IF(F224="","",IF(AND(NOT(B224="Einliðaleikur"),D224=""),"Partner Wanted",INDEX(Leikmannaskrá!$A$2:$D$1156,MATCH(D224,Leikmannaskrá!$A$2:$A$1160,0),2))),"")</f>
        <v/>
      </c>
      <c r="P224" s="13" t="str">
        <f>IFERROR(INDEX(Leikmannaskrá!$A$2:$D$1156,MATCH(D224,Leikmannaskrá!$A$2:$A$1160,0),4),"")</f>
        <v/>
      </c>
      <c r="Q224" s="13" t="str">
        <f>IFERROR(IF(AND(P224="Male",B224="Einliðaleikur"),INDEX(Einl.kk!$A$3:$F$1037,MATCH(Skráningarblað!O224,Einl.kk!$D$3:$D$1037,0),2),IF(AND(P224="Male",B224="Tvíliðaleikur"),INDEX(Tvíl.kk!$A$3:$F$1052,MATCH(Skráningarblað!O224,Tvíl.kk!$D$3:$D$1052,0),2),IF(AND(P224="Male",B224="Tvenndarleikur"),INDEX(Tvennd.kk!$A$3:$F$1020,MATCH(Skráningarblað!O224,Tvennd.kk!$D$3:$D$1020,0),2),IF(AND(P224="Female",B224="Einliðaleikur"),INDEX(Einl.kvk!$A$3:$F$1001,MATCH(Skráningarblað!O224,Einl.kvk!$D$3:$D$1001,0),2),IF(AND(P224="Female",B224="Tvíliðaleikur"),INDEX(Tvíl.kvk!$A$3:$F$1002,MATCH(Skráningarblað!O224,Tvíl.kvk!$D$3:$D$1002,0),2),IF(AND(P224="Female",B224="Tvenndarleikur"),INDEX(Tvennd.kvk!$A$3:$F$1006,MATCH(Skráningarblað!O224,Tvennd.kvk!$D$3:$D$1006,0),2),"")))))),"2. Deild")</f>
        <v/>
      </c>
      <c r="R224" s="13" t="str">
        <f t="shared" si="22"/>
        <v/>
      </c>
      <c r="S224" s="13" t="str">
        <f>IFERROR(IF(AND(P224="Male",B224="Einliðaleikur"),INDEX(Einl.kk!$A$3:$F$1037,MATCH(Skráningarblað!O224,Einl.kk!$D$3:$D$1037,0),6),IF(AND(P224="Male",B224="Tvíliðaleikur"),INDEX(Tvíl.kk!$A$3:$F$1052,MATCH(Skráningarblað!O224,Tvíl.kk!$D$3:$D$1052,0),6),IF(AND(P224="Male",B224="Tvenndarleikur"),INDEX(Tvennd.kk!$A$3:$F$1020,MATCH(Skráningarblað!O224,Tvennd.kk!$D$3:$D$1020,0),6),IF(AND(P224="Female",B224="Einliðaleikur"),INDEX(Einl.kvk!$A$3:$F$1001,MATCH(Skráningarblað!O224,Einl.kvk!$D$3:$D$1001,0),6),IF(AND(P224="Female",B224="Tvíliðaleikur"),INDEX(Tvíl.kvk!$A$3:$F$1002,MATCH(Skráningarblað!O224,Tvíl.kvk!$D$3:$D$1002,0),6),IF(AND(P224="Female",B224="Tvenndarleikur"),INDEX(Tvennd.kvk!$A$3:$F$1006,MATCH(Skráningarblað!O224,Tvennd.kvk!$D$3:$D$1006,0),6),"")))))),0)</f>
        <v/>
      </c>
      <c r="T224" s="13" t="str">
        <f>IFERROR(INDEX(Leikmannaskrá!$A$2:$E$597,MATCH(A224,Leikmannaskrá!$A$2:$A$597,0),5),"")</f>
        <v/>
      </c>
      <c r="U224" s="29" t="str">
        <f t="shared" si="23"/>
        <v/>
      </c>
    </row>
    <row r="225" spans="1:21" x14ac:dyDescent="0.35">
      <c r="A225" s="28"/>
      <c r="B225" s="28"/>
      <c r="C225" s="28"/>
      <c r="D225" s="28"/>
      <c r="E225" s="28"/>
      <c r="F225" s="13" t="str">
        <f>IFERROR(INDEX(Leikmannaskrá!$A$2:$D$1156,MATCH(A225,Leikmannaskrá!$A$2:$A$1160,0),2),"")</f>
        <v/>
      </c>
      <c r="G225" s="13" t="str">
        <f>IFERROR(INDEX(Leikmannaskrá!$A$2:$D$1156,MATCH(A225,Leikmannaskrá!$A$2:$A$1160,0),4),"")</f>
        <v/>
      </c>
      <c r="H225" s="13" t="str">
        <f>IFERROR(INDEX(Leikmannaskrá!$A$2:$D$1156,MATCH(A225,Leikmannaskrá!$A$2:$A$1160,0),3),"")</f>
        <v/>
      </c>
      <c r="I225" s="13" t="str">
        <f>IFERROR(IF(AND(G225="Male",B225="Einliðaleikur"),INDEX(Einl.kk!$A$3:$F$1037,MATCH(Skráningarblað!F225,Einl.kk!$D$3:$D$1037,0),2),IF(AND(G225="Male",B225="Tvíliðaleikur"),INDEX(Tvíl.kk!$A$3:$F$1052,MATCH(Skráningarblað!F225,Tvíl.kk!$D$3:$D$1052,0),2),IF(AND(G225="Male",B225="Tvenndarleikur"),INDEX(Tvennd.kk!$A$3:$F$1020,MATCH(Skráningarblað!F225,Tvennd.kk!$D$3:$D$1020,0),2),IF(AND(G225="Female",B225="Einliðaleikur"),INDEX(Einl.kvk!$A$3:$F$1001,MATCH(Skráningarblað!F225,Einl.kvk!$D$3:$D$1001,0),2),IF(AND(G225="Female",B225="Tvíliðaleikur"),INDEX(Tvíl.kvk!$A$3:$F$1002,MATCH(Skráningarblað!F225,Tvíl.kvk!$D$3:$D$1002,0),2),IF(AND(G225="Female",B225="Tvenndarleikur"),INDEX(Tvennd.kvk!$A$3:$F$1006,MATCH(Skráningarblað!F225,Tvennd.kvk!$D$3:$D$1006,0),2),"")))))),"2. Deild")</f>
        <v/>
      </c>
      <c r="J225" s="13" t="str">
        <f t="shared" si="18"/>
        <v/>
      </c>
      <c r="K225" s="13" t="str">
        <f t="shared" si="19"/>
        <v/>
      </c>
      <c r="L225" s="13">
        <f t="shared" si="20"/>
        <v>0</v>
      </c>
      <c r="M225" s="13" t="str">
        <f t="shared" si="21"/>
        <v xml:space="preserve"> -  </v>
      </c>
      <c r="N225" s="13" t="str">
        <f>IFERROR(IF(AND(G225="Male",B225="Einliðaleikur"),INDEX(Einl.kk!$A$3:$F$1037,MATCH(Skráningarblað!F225,Einl.kk!$D$3:$D$1037,0),6),IF(AND(G225="Male",B225="Tvíliðaleikur"),INDEX(Tvíl.kk!$A$3:$F$1052,MATCH(Skráningarblað!F225,Tvíl.kk!$D$3:$D$1052,0),6),IF(AND(G225="Male",B225="Tvenndarleikur"),INDEX(Tvennd.kk!$A$3:$F$1020,MATCH(Skráningarblað!F225,Tvennd.kk!$D$3:$D$1020,0),6),IF(AND(G225="Female",B225="Einliðaleikur"),INDEX(Einl.kvk!$A$3:$F$1001,MATCH(Skráningarblað!F225,Einl.kvk!$D$3:$D$1001,0),6),IF(AND(G225="Female",B225="Tvíliðaleikur"),INDEX(Tvíl.kvk!$A$3:$F$1002,MATCH(Skráningarblað!F225,Tvíl.kvk!$D$3:$D$1002,0),6),IF(AND(G225="Female",B225="Tvenndarleikur"),INDEX(Tvennd.kvk!$A$3:$F$1006,MATCH(Skráningarblað!F225,Tvennd.kvk!$D$3:$D$1006,0),6),"")))))),0)</f>
        <v/>
      </c>
      <c r="O225" s="13" t="str">
        <f>IFERROR(IF(F225="","",IF(AND(NOT(B225="Einliðaleikur"),D225=""),"Partner Wanted",INDEX(Leikmannaskrá!$A$2:$D$1156,MATCH(D225,Leikmannaskrá!$A$2:$A$1160,0),2))),"")</f>
        <v/>
      </c>
      <c r="P225" s="13" t="str">
        <f>IFERROR(INDEX(Leikmannaskrá!$A$2:$D$1156,MATCH(D225,Leikmannaskrá!$A$2:$A$1160,0),4),"")</f>
        <v/>
      </c>
      <c r="Q225" s="13" t="str">
        <f>IFERROR(IF(AND(P225="Male",B225="Einliðaleikur"),INDEX(Einl.kk!$A$3:$F$1037,MATCH(Skráningarblað!O225,Einl.kk!$D$3:$D$1037,0),2),IF(AND(P225="Male",B225="Tvíliðaleikur"),INDEX(Tvíl.kk!$A$3:$F$1052,MATCH(Skráningarblað!O225,Tvíl.kk!$D$3:$D$1052,0),2),IF(AND(P225="Male",B225="Tvenndarleikur"),INDEX(Tvennd.kk!$A$3:$F$1020,MATCH(Skráningarblað!O225,Tvennd.kk!$D$3:$D$1020,0),2),IF(AND(P225="Female",B225="Einliðaleikur"),INDEX(Einl.kvk!$A$3:$F$1001,MATCH(Skráningarblað!O225,Einl.kvk!$D$3:$D$1001,0),2),IF(AND(P225="Female",B225="Tvíliðaleikur"),INDEX(Tvíl.kvk!$A$3:$F$1002,MATCH(Skráningarblað!O225,Tvíl.kvk!$D$3:$D$1002,0),2),IF(AND(P225="Female",B225="Tvenndarleikur"),INDEX(Tvennd.kvk!$A$3:$F$1006,MATCH(Skráningarblað!O225,Tvennd.kvk!$D$3:$D$1006,0),2),"")))))),"2. Deild")</f>
        <v/>
      </c>
      <c r="R225" s="13" t="str">
        <f t="shared" si="22"/>
        <v/>
      </c>
      <c r="S225" s="13" t="str">
        <f>IFERROR(IF(AND(P225="Male",B225="Einliðaleikur"),INDEX(Einl.kk!$A$3:$F$1037,MATCH(Skráningarblað!O225,Einl.kk!$D$3:$D$1037,0),6),IF(AND(P225="Male",B225="Tvíliðaleikur"),INDEX(Tvíl.kk!$A$3:$F$1052,MATCH(Skráningarblað!O225,Tvíl.kk!$D$3:$D$1052,0),6),IF(AND(P225="Male",B225="Tvenndarleikur"),INDEX(Tvennd.kk!$A$3:$F$1020,MATCH(Skráningarblað!O225,Tvennd.kk!$D$3:$D$1020,0),6),IF(AND(P225="Female",B225="Einliðaleikur"),INDEX(Einl.kvk!$A$3:$F$1001,MATCH(Skráningarblað!O225,Einl.kvk!$D$3:$D$1001,0),6),IF(AND(P225="Female",B225="Tvíliðaleikur"),INDEX(Tvíl.kvk!$A$3:$F$1002,MATCH(Skráningarblað!O225,Tvíl.kvk!$D$3:$D$1002,0),6),IF(AND(P225="Female",B225="Tvenndarleikur"),INDEX(Tvennd.kvk!$A$3:$F$1006,MATCH(Skráningarblað!O225,Tvennd.kvk!$D$3:$D$1006,0),6),"")))))),0)</f>
        <v/>
      </c>
      <c r="T225" s="13" t="str">
        <f>IFERROR(INDEX(Leikmannaskrá!$A$2:$E$597,MATCH(A225,Leikmannaskrá!$A$2:$A$597,0),5),"")</f>
        <v/>
      </c>
      <c r="U225" s="29" t="str">
        <f t="shared" si="23"/>
        <v/>
      </c>
    </row>
    <row r="226" spans="1:21" x14ac:dyDescent="0.35">
      <c r="A226" s="28"/>
      <c r="B226" s="28"/>
      <c r="C226" s="28"/>
      <c r="D226" s="28"/>
      <c r="E226" s="28"/>
      <c r="F226" s="13" t="str">
        <f>IFERROR(INDEX(Leikmannaskrá!$A$2:$D$1156,MATCH(A226,Leikmannaskrá!$A$2:$A$1160,0),2),"")</f>
        <v/>
      </c>
      <c r="G226" s="13" t="str">
        <f>IFERROR(INDEX(Leikmannaskrá!$A$2:$D$1156,MATCH(A226,Leikmannaskrá!$A$2:$A$1160,0),4),"")</f>
        <v/>
      </c>
      <c r="H226" s="13" t="str">
        <f>IFERROR(INDEX(Leikmannaskrá!$A$2:$D$1156,MATCH(A226,Leikmannaskrá!$A$2:$A$1160,0),3),"")</f>
        <v/>
      </c>
      <c r="I226" s="13" t="str">
        <f>IFERROR(IF(AND(G226="Male",B226="Einliðaleikur"),INDEX(Einl.kk!$A$3:$F$1037,MATCH(Skráningarblað!F226,Einl.kk!$D$3:$D$1037,0),2),IF(AND(G226="Male",B226="Tvíliðaleikur"),INDEX(Tvíl.kk!$A$3:$F$1052,MATCH(Skráningarblað!F226,Tvíl.kk!$D$3:$D$1052,0),2),IF(AND(G226="Male",B226="Tvenndarleikur"),INDEX(Tvennd.kk!$A$3:$F$1020,MATCH(Skráningarblað!F226,Tvennd.kk!$D$3:$D$1020,0),2),IF(AND(G226="Female",B226="Einliðaleikur"),INDEX(Einl.kvk!$A$3:$F$1001,MATCH(Skráningarblað!F226,Einl.kvk!$D$3:$D$1001,0),2),IF(AND(G226="Female",B226="Tvíliðaleikur"),INDEX(Tvíl.kvk!$A$3:$F$1002,MATCH(Skráningarblað!F226,Tvíl.kvk!$D$3:$D$1002,0),2),IF(AND(G226="Female",B226="Tvenndarleikur"),INDEX(Tvennd.kvk!$A$3:$F$1006,MATCH(Skráningarblað!F226,Tvennd.kvk!$D$3:$D$1006,0),2),"")))))),"2. Deild")</f>
        <v/>
      </c>
      <c r="J226" s="13" t="str">
        <f t="shared" si="18"/>
        <v/>
      </c>
      <c r="K226" s="13" t="str">
        <f t="shared" si="19"/>
        <v/>
      </c>
      <c r="L226" s="13">
        <f t="shared" si="20"/>
        <v>0</v>
      </c>
      <c r="M226" s="13" t="str">
        <f t="shared" si="21"/>
        <v xml:space="preserve"> -  </v>
      </c>
      <c r="N226" s="13" t="str">
        <f>IFERROR(IF(AND(G226="Male",B226="Einliðaleikur"),INDEX(Einl.kk!$A$3:$F$1037,MATCH(Skráningarblað!F226,Einl.kk!$D$3:$D$1037,0),6),IF(AND(G226="Male",B226="Tvíliðaleikur"),INDEX(Tvíl.kk!$A$3:$F$1052,MATCH(Skráningarblað!F226,Tvíl.kk!$D$3:$D$1052,0),6),IF(AND(G226="Male",B226="Tvenndarleikur"),INDEX(Tvennd.kk!$A$3:$F$1020,MATCH(Skráningarblað!F226,Tvennd.kk!$D$3:$D$1020,0),6),IF(AND(G226="Female",B226="Einliðaleikur"),INDEX(Einl.kvk!$A$3:$F$1001,MATCH(Skráningarblað!F226,Einl.kvk!$D$3:$D$1001,0),6),IF(AND(G226="Female",B226="Tvíliðaleikur"),INDEX(Tvíl.kvk!$A$3:$F$1002,MATCH(Skráningarblað!F226,Tvíl.kvk!$D$3:$D$1002,0),6),IF(AND(G226="Female",B226="Tvenndarleikur"),INDEX(Tvennd.kvk!$A$3:$F$1006,MATCH(Skráningarblað!F226,Tvennd.kvk!$D$3:$D$1006,0),6),"")))))),0)</f>
        <v/>
      </c>
      <c r="O226" s="13" t="str">
        <f>IFERROR(IF(F226="","",IF(AND(NOT(B226="Einliðaleikur"),D226=""),"Partner Wanted",INDEX(Leikmannaskrá!$A$2:$D$1156,MATCH(D226,Leikmannaskrá!$A$2:$A$1160,0),2))),"")</f>
        <v/>
      </c>
      <c r="P226" s="13" t="str">
        <f>IFERROR(INDEX(Leikmannaskrá!$A$2:$D$1156,MATCH(D226,Leikmannaskrá!$A$2:$A$1160,0),4),"")</f>
        <v/>
      </c>
      <c r="Q226" s="13" t="str">
        <f>IFERROR(IF(AND(P226="Male",B226="Einliðaleikur"),INDEX(Einl.kk!$A$3:$F$1037,MATCH(Skráningarblað!O226,Einl.kk!$D$3:$D$1037,0),2),IF(AND(P226="Male",B226="Tvíliðaleikur"),INDEX(Tvíl.kk!$A$3:$F$1052,MATCH(Skráningarblað!O226,Tvíl.kk!$D$3:$D$1052,0),2),IF(AND(P226="Male",B226="Tvenndarleikur"),INDEX(Tvennd.kk!$A$3:$F$1020,MATCH(Skráningarblað!O226,Tvennd.kk!$D$3:$D$1020,0),2),IF(AND(P226="Female",B226="Einliðaleikur"),INDEX(Einl.kvk!$A$3:$F$1001,MATCH(Skráningarblað!O226,Einl.kvk!$D$3:$D$1001,0),2),IF(AND(P226="Female",B226="Tvíliðaleikur"),INDEX(Tvíl.kvk!$A$3:$F$1002,MATCH(Skráningarblað!O226,Tvíl.kvk!$D$3:$D$1002,0),2),IF(AND(P226="Female",B226="Tvenndarleikur"),INDEX(Tvennd.kvk!$A$3:$F$1006,MATCH(Skráningarblað!O226,Tvennd.kvk!$D$3:$D$1006,0),2),"")))))),"2. Deild")</f>
        <v/>
      </c>
      <c r="R226" s="13" t="str">
        <f t="shared" si="22"/>
        <v/>
      </c>
      <c r="S226" s="13" t="str">
        <f>IFERROR(IF(AND(P226="Male",B226="Einliðaleikur"),INDEX(Einl.kk!$A$3:$F$1037,MATCH(Skráningarblað!O226,Einl.kk!$D$3:$D$1037,0),6),IF(AND(P226="Male",B226="Tvíliðaleikur"),INDEX(Tvíl.kk!$A$3:$F$1052,MATCH(Skráningarblað!O226,Tvíl.kk!$D$3:$D$1052,0),6),IF(AND(P226="Male",B226="Tvenndarleikur"),INDEX(Tvennd.kk!$A$3:$F$1020,MATCH(Skráningarblað!O226,Tvennd.kk!$D$3:$D$1020,0),6),IF(AND(P226="Female",B226="Einliðaleikur"),INDEX(Einl.kvk!$A$3:$F$1001,MATCH(Skráningarblað!O226,Einl.kvk!$D$3:$D$1001,0),6),IF(AND(P226="Female",B226="Tvíliðaleikur"),INDEX(Tvíl.kvk!$A$3:$F$1002,MATCH(Skráningarblað!O226,Tvíl.kvk!$D$3:$D$1002,0),6),IF(AND(P226="Female",B226="Tvenndarleikur"),INDEX(Tvennd.kvk!$A$3:$F$1006,MATCH(Skráningarblað!O226,Tvennd.kvk!$D$3:$D$1006,0),6),"")))))),0)</f>
        <v/>
      </c>
      <c r="T226" s="13" t="str">
        <f>IFERROR(INDEX(Leikmannaskrá!$A$2:$E$597,MATCH(A226,Leikmannaskrá!$A$2:$A$597,0),5),"")</f>
        <v/>
      </c>
      <c r="U226" s="29" t="str">
        <f t="shared" si="23"/>
        <v/>
      </c>
    </row>
    <row r="227" spans="1:21" x14ac:dyDescent="0.35">
      <c r="A227" s="28"/>
      <c r="B227" s="28"/>
      <c r="C227" s="28"/>
      <c r="D227" s="28"/>
      <c r="E227" s="28"/>
      <c r="F227" s="13" t="str">
        <f>IFERROR(INDEX(Leikmannaskrá!$A$2:$D$1156,MATCH(A227,Leikmannaskrá!$A$2:$A$1160,0),2),"")</f>
        <v/>
      </c>
      <c r="G227" s="13" t="str">
        <f>IFERROR(INDEX(Leikmannaskrá!$A$2:$D$1156,MATCH(A227,Leikmannaskrá!$A$2:$A$1160,0),4),"")</f>
        <v/>
      </c>
      <c r="H227" s="13" t="str">
        <f>IFERROR(INDEX(Leikmannaskrá!$A$2:$D$1156,MATCH(A227,Leikmannaskrá!$A$2:$A$1160,0),3),"")</f>
        <v/>
      </c>
      <c r="I227" s="13" t="str">
        <f>IFERROR(IF(AND(G227="Male",B227="Einliðaleikur"),INDEX(Einl.kk!$A$3:$F$1037,MATCH(Skráningarblað!F227,Einl.kk!$D$3:$D$1037,0),2),IF(AND(G227="Male",B227="Tvíliðaleikur"),INDEX(Tvíl.kk!$A$3:$F$1052,MATCH(Skráningarblað!F227,Tvíl.kk!$D$3:$D$1052,0),2),IF(AND(G227="Male",B227="Tvenndarleikur"),INDEX(Tvennd.kk!$A$3:$F$1020,MATCH(Skráningarblað!F227,Tvennd.kk!$D$3:$D$1020,0),2),IF(AND(G227="Female",B227="Einliðaleikur"),INDEX(Einl.kvk!$A$3:$F$1001,MATCH(Skráningarblað!F227,Einl.kvk!$D$3:$D$1001,0),2),IF(AND(G227="Female",B227="Tvíliðaleikur"),INDEX(Tvíl.kvk!$A$3:$F$1002,MATCH(Skráningarblað!F227,Tvíl.kvk!$D$3:$D$1002,0),2),IF(AND(G227="Female",B227="Tvenndarleikur"),INDEX(Tvennd.kvk!$A$3:$F$1006,MATCH(Skráningarblað!F227,Tvennd.kvk!$D$3:$D$1006,0),2),"")))))),"2. Deild")</f>
        <v/>
      </c>
      <c r="J227" s="13" t="str">
        <f t="shared" si="18"/>
        <v/>
      </c>
      <c r="K227" s="13" t="str">
        <f t="shared" si="19"/>
        <v/>
      </c>
      <c r="L227" s="13">
        <f t="shared" si="20"/>
        <v>0</v>
      </c>
      <c r="M227" s="13" t="str">
        <f t="shared" si="21"/>
        <v xml:space="preserve"> -  </v>
      </c>
      <c r="N227" s="13" t="str">
        <f>IFERROR(IF(AND(G227="Male",B227="Einliðaleikur"),INDEX(Einl.kk!$A$3:$F$1037,MATCH(Skráningarblað!F227,Einl.kk!$D$3:$D$1037,0),6),IF(AND(G227="Male",B227="Tvíliðaleikur"),INDEX(Tvíl.kk!$A$3:$F$1052,MATCH(Skráningarblað!F227,Tvíl.kk!$D$3:$D$1052,0),6),IF(AND(G227="Male",B227="Tvenndarleikur"),INDEX(Tvennd.kk!$A$3:$F$1020,MATCH(Skráningarblað!F227,Tvennd.kk!$D$3:$D$1020,0),6),IF(AND(G227="Female",B227="Einliðaleikur"),INDEX(Einl.kvk!$A$3:$F$1001,MATCH(Skráningarblað!F227,Einl.kvk!$D$3:$D$1001,0),6),IF(AND(G227="Female",B227="Tvíliðaleikur"),INDEX(Tvíl.kvk!$A$3:$F$1002,MATCH(Skráningarblað!F227,Tvíl.kvk!$D$3:$D$1002,0),6),IF(AND(G227="Female",B227="Tvenndarleikur"),INDEX(Tvennd.kvk!$A$3:$F$1006,MATCH(Skráningarblað!F227,Tvennd.kvk!$D$3:$D$1006,0),6),"")))))),0)</f>
        <v/>
      </c>
      <c r="O227" s="13" t="str">
        <f>IFERROR(IF(F227="","",IF(AND(NOT(B227="Einliðaleikur"),D227=""),"Partner Wanted",INDEX(Leikmannaskrá!$A$2:$D$1156,MATCH(D227,Leikmannaskrá!$A$2:$A$1160,0),2))),"")</f>
        <v/>
      </c>
      <c r="P227" s="13" t="str">
        <f>IFERROR(INDEX(Leikmannaskrá!$A$2:$D$1156,MATCH(D227,Leikmannaskrá!$A$2:$A$1160,0),4),"")</f>
        <v/>
      </c>
      <c r="Q227" s="13" t="str">
        <f>IFERROR(IF(AND(P227="Male",B227="Einliðaleikur"),INDEX(Einl.kk!$A$3:$F$1037,MATCH(Skráningarblað!O227,Einl.kk!$D$3:$D$1037,0),2),IF(AND(P227="Male",B227="Tvíliðaleikur"),INDEX(Tvíl.kk!$A$3:$F$1052,MATCH(Skráningarblað!O227,Tvíl.kk!$D$3:$D$1052,0),2),IF(AND(P227="Male",B227="Tvenndarleikur"),INDEX(Tvennd.kk!$A$3:$F$1020,MATCH(Skráningarblað!O227,Tvennd.kk!$D$3:$D$1020,0),2),IF(AND(P227="Female",B227="Einliðaleikur"),INDEX(Einl.kvk!$A$3:$F$1001,MATCH(Skráningarblað!O227,Einl.kvk!$D$3:$D$1001,0),2),IF(AND(P227="Female",B227="Tvíliðaleikur"),INDEX(Tvíl.kvk!$A$3:$F$1002,MATCH(Skráningarblað!O227,Tvíl.kvk!$D$3:$D$1002,0),2),IF(AND(P227="Female",B227="Tvenndarleikur"),INDEX(Tvennd.kvk!$A$3:$F$1006,MATCH(Skráningarblað!O227,Tvennd.kvk!$D$3:$D$1006,0),2),"")))))),"2. Deild")</f>
        <v/>
      </c>
      <c r="R227" s="13" t="str">
        <f t="shared" si="22"/>
        <v/>
      </c>
      <c r="S227" s="13" t="str">
        <f>IFERROR(IF(AND(P227="Male",B227="Einliðaleikur"),INDEX(Einl.kk!$A$3:$F$1037,MATCH(Skráningarblað!O227,Einl.kk!$D$3:$D$1037,0),6),IF(AND(P227="Male",B227="Tvíliðaleikur"),INDEX(Tvíl.kk!$A$3:$F$1052,MATCH(Skráningarblað!O227,Tvíl.kk!$D$3:$D$1052,0),6),IF(AND(P227="Male",B227="Tvenndarleikur"),INDEX(Tvennd.kk!$A$3:$F$1020,MATCH(Skráningarblað!O227,Tvennd.kk!$D$3:$D$1020,0),6),IF(AND(P227="Female",B227="Einliðaleikur"),INDEX(Einl.kvk!$A$3:$F$1001,MATCH(Skráningarblað!O227,Einl.kvk!$D$3:$D$1001,0),6),IF(AND(P227="Female",B227="Tvíliðaleikur"),INDEX(Tvíl.kvk!$A$3:$F$1002,MATCH(Skráningarblað!O227,Tvíl.kvk!$D$3:$D$1002,0),6),IF(AND(P227="Female",B227="Tvenndarleikur"),INDEX(Tvennd.kvk!$A$3:$F$1006,MATCH(Skráningarblað!O227,Tvennd.kvk!$D$3:$D$1006,0),6),"")))))),0)</f>
        <v/>
      </c>
      <c r="T227" s="13" t="str">
        <f>IFERROR(INDEX(Leikmannaskrá!$A$2:$E$597,MATCH(A227,Leikmannaskrá!$A$2:$A$597,0),5),"")</f>
        <v/>
      </c>
      <c r="U227" s="29" t="str">
        <f t="shared" si="23"/>
        <v/>
      </c>
    </row>
    <row r="228" spans="1:21" x14ac:dyDescent="0.35">
      <c r="A228" s="28"/>
      <c r="B228" s="28"/>
      <c r="C228" s="28"/>
      <c r="D228" s="28"/>
      <c r="E228" s="28"/>
      <c r="F228" s="13" t="str">
        <f>IFERROR(INDEX(Leikmannaskrá!$A$2:$D$1156,MATCH(A228,Leikmannaskrá!$A$2:$A$1160,0),2),"")</f>
        <v/>
      </c>
      <c r="G228" s="13" t="str">
        <f>IFERROR(INDEX(Leikmannaskrá!$A$2:$D$1156,MATCH(A228,Leikmannaskrá!$A$2:$A$1160,0),4),"")</f>
        <v/>
      </c>
      <c r="H228" s="13" t="str">
        <f>IFERROR(INDEX(Leikmannaskrá!$A$2:$D$1156,MATCH(A228,Leikmannaskrá!$A$2:$A$1160,0),3),"")</f>
        <v/>
      </c>
      <c r="I228" s="13" t="str">
        <f>IFERROR(IF(AND(G228="Male",B228="Einliðaleikur"),INDEX(Einl.kk!$A$3:$F$1037,MATCH(Skráningarblað!F228,Einl.kk!$D$3:$D$1037,0),2),IF(AND(G228="Male",B228="Tvíliðaleikur"),INDEX(Tvíl.kk!$A$3:$F$1052,MATCH(Skráningarblað!F228,Tvíl.kk!$D$3:$D$1052,0),2),IF(AND(G228="Male",B228="Tvenndarleikur"),INDEX(Tvennd.kk!$A$3:$F$1020,MATCH(Skráningarblað!F228,Tvennd.kk!$D$3:$D$1020,0),2),IF(AND(G228="Female",B228="Einliðaleikur"),INDEX(Einl.kvk!$A$3:$F$1001,MATCH(Skráningarblað!F228,Einl.kvk!$D$3:$D$1001,0),2),IF(AND(G228="Female",B228="Tvíliðaleikur"),INDEX(Tvíl.kvk!$A$3:$F$1002,MATCH(Skráningarblað!F228,Tvíl.kvk!$D$3:$D$1002,0),2),IF(AND(G228="Female",B228="Tvenndarleikur"),INDEX(Tvennd.kvk!$A$3:$F$1006,MATCH(Skráningarblað!F228,Tvennd.kvk!$D$3:$D$1006,0),2),"")))))),"2. Deild")</f>
        <v/>
      </c>
      <c r="J228" s="13" t="str">
        <f t="shared" si="18"/>
        <v/>
      </c>
      <c r="K228" s="13" t="str">
        <f t="shared" si="19"/>
        <v/>
      </c>
      <c r="L228" s="13">
        <f t="shared" si="20"/>
        <v>0</v>
      </c>
      <c r="M228" s="13" t="str">
        <f t="shared" si="21"/>
        <v xml:space="preserve"> -  </v>
      </c>
      <c r="N228" s="13" t="str">
        <f>IFERROR(IF(AND(G228="Male",B228="Einliðaleikur"),INDEX(Einl.kk!$A$3:$F$1037,MATCH(Skráningarblað!F228,Einl.kk!$D$3:$D$1037,0),6),IF(AND(G228="Male",B228="Tvíliðaleikur"),INDEX(Tvíl.kk!$A$3:$F$1052,MATCH(Skráningarblað!F228,Tvíl.kk!$D$3:$D$1052,0),6),IF(AND(G228="Male",B228="Tvenndarleikur"),INDEX(Tvennd.kk!$A$3:$F$1020,MATCH(Skráningarblað!F228,Tvennd.kk!$D$3:$D$1020,0),6),IF(AND(G228="Female",B228="Einliðaleikur"),INDEX(Einl.kvk!$A$3:$F$1001,MATCH(Skráningarblað!F228,Einl.kvk!$D$3:$D$1001,0),6),IF(AND(G228="Female",B228="Tvíliðaleikur"),INDEX(Tvíl.kvk!$A$3:$F$1002,MATCH(Skráningarblað!F228,Tvíl.kvk!$D$3:$D$1002,0),6),IF(AND(G228="Female",B228="Tvenndarleikur"),INDEX(Tvennd.kvk!$A$3:$F$1006,MATCH(Skráningarblað!F228,Tvennd.kvk!$D$3:$D$1006,0),6),"")))))),0)</f>
        <v/>
      </c>
      <c r="O228" s="13" t="str">
        <f>IFERROR(IF(F228="","",IF(AND(NOT(B228="Einliðaleikur"),D228=""),"Partner Wanted",INDEX(Leikmannaskrá!$A$2:$D$1156,MATCH(D228,Leikmannaskrá!$A$2:$A$1160,0),2))),"")</f>
        <v/>
      </c>
      <c r="P228" s="13" t="str">
        <f>IFERROR(INDEX(Leikmannaskrá!$A$2:$D$1156,MATCH(D228,Leikmannaskrá!$A$2:$A$1160,0),4),"")</f>
        <v/>
      </c>
      <c r="Q228" s="13" t="str">
        <f>IFERROR(IF(AND(P228="Male",B228="Einliðaleikur"),INDEX(Einl.kk!$A$3:$F$1037,MATCH(Skráningarblað!O228,Einl.kk!$D$3:$D$1037,0),2),IF(AND(P228="Male",B228="Tvíliðaleikur"),INDEX(Tvíl.kk!$A$3:$F$1052,MATCH(Skráningarblað!O228,Tvíl.kk!$D$3:$D$1052,0),2),IF(AND(P228="Male",B228="Tvenndarleikur"),INDEX(Tvennd.kk!$A$3:$F$1020,MATCH(Skráningarblað!O228,Tvennd.kk!$D$3:$D$1020,0),2),IF(AND(P228="Female",B228="Einliðaleikur"),INDEX(Einl.kvk!$A$3:$F$1001,MATCH(Skráningarblað!O228,Einl.kvk!$D$3:$D$1001,0),2),IF(AND(P228="Female",B228="Tvíliðaleikur"),INDEX(Tvíl.kvk!$A$3:$F$1002,MATCH(Skráningarblað!O228,Tvíl.kvk!$D$3:$D$1002,0),2),IF(AND(P228="Female",B228="Tvenndarleikur"),INDEX(Tvennd.kvk!$A$3:$F$1006,MATCH(Skráningarblað!O228,Tvennd.kvk!$D$3:$D$1006,0),2),"")))))),"2. Deild")</f>
        <v/>
      </c>
      <c r="R228" s="13" t="str">
        <f t="shared" si="22"/>
        <v/>
      </c>
      <c r="S228" s="13" t="str">
        <f>IFERROR(IF(AND(P228="Male",B228="Einliðaleikur"),INDEX(Einl.kk!$A$3:$F$1037,MATCH(Skráningarblað!O228,Einl.kk!$D$3:$D$1037,0),6),IF(AND(P228="Male",B228="Tvíliðaleikur"),INDEX(Tvíl.kk!$A$3:$F$1052,MATCH(Skráningarblað!O228,Tvíl.kk!$D$3:$D$1052,0),6),IF(AND(P228="Male",B228="Tvenndarleikur"),INDEX(Tvennd.kk!$A$3:$F$1020,MATCH(Skráningarblað!O228,Tvennd.kk!$D$3:$D$1020,0),6),IF(AND(P228="Female",B228="Einliðaleikur"),INDEX(Einl.kvk!$A$3:$F$1001,MATCH(Skráningarblað!O228,Einl.kvk!$D$3:$D$1001,0),6),IF(AND(P228="Female",B228="Tvíliðaleikur"),INDEX(Tvíl.kvk!$A$3:$F$1002,MATCH(Skráningarblað!O228,Tvíl.kvk!$D$3:$D$1002,0),6),IF(AND(P228="Female",B228="Tvenndarleikur"),INDEX(Tvennd.kvk!$A$3:$F$1006,MATCH(Skráningarblað!O228,Tvennd.kvk!$D$3:$D$1006,0),6),"")))))),0)</f>
        <v/>
      </c>
      <c r="T228" s="13" t="str">
        <f>IFERROR(INDEX(Leikmannaskrá!$A$2:$E$597,MATCH(A228,Leikmannaskrá!$A$2:$A$597,0),5),"")</f>
        <v/>
      </c>
      <c r="U228" s="29" t="str">
        <f t="shared" si="23"/>
        <v/>
      </c>
    </row>
    <row r="229" spans="1:21" x14ac:dyDescent="0.35">
      <c r="A229" s="28"/>
      <c r="B229" s="28"/>
      <c r="C229" s="28"/>
      <c r="D229" s="28"/>
      <c r="E229" s="28"/>
      <c r="F229" s="13" t="str">
        <f>IFERROR(INDEX(Leikmannaskrá!$A$2:$D$1156,MATCH(A229,Leikmannaskrá!$A$2:$A$1160,0),2),"")</f>
        <v/>
      </c>
      <c r="G229" s="13" t="str">
        <f>IFERROR(INDEX(Leikmannaskrá!$A$2:$D$1156,MATCH(A229,Leikmannaskrá!$A$2:$A$1160,0),4),"")</f>
        <v/>
      </c>
      <c r="H229" s="13" t="str">
        <f>IFERROR(INDEX(Leikmannaskrá!$A$2:$D$1156,MATCH(A229,Leikmannaskrá!$A$2:$A$1160,0),3),"")</f>
        <v/>
      </c>
      <c r="I229" s="13" t="str">
        <f>IFERROR(IF(AND(G229="Male",B229="Einliðaleikur"),INDEX(Einl.kk!$A$3:$F$1037,MATCH(Skráningarblað!F229,Einl.kk!$D$3:$D$1037,0),2),IF(AND(G229="Male",B229="Tvíliðaleikur"),INDEX(Tvíl.kk!$A$3:$F$1052,MATCH(Skráningarblað!F229,Tvíl.kk!$D$3:$D$1052,0),2),IF(AND(G229="Male",B229="Tvenndarleikur"),INDEX(Tvennd.kk!$A$3:$F$1020,MATCH(Skráningarblað!F229,Tvennd.kk!$D$3:$D$1020,0),2),IF(AND(G229="Female",B229="Einliðaleikur"),INDEX(Einl.kvk!$A$3:$F$1001,MATCH(Skráningarblað!F229,Einl.kvk!$D$3:$D$1001,0),2),IF(AND(G229="Female",B229="Tvíliðaleikur"),INDEX(Tvíl.kvk!$A$3:$F$1002,MATCH(Skráningarblað!F229,Tvíl.kvk!$D$3:$D$1002,0),2),IF(AND(G229="Female",B229="Tvenndarleikur"),INDEX(Tvennd.kvk!$A$3:$F$1006,MATCH(Skráningarblað!F229,Tvennd.kvk!$D$3:$D$1006,0),2),"")))))),"2. Deild")</f>
        <v/>
      </c>
      <c r="J229" s="13" t="str">
        <f t="shared" si="18"/>
        <v/>
      </c>
      <c r="K229" s="13" t="str">
        <f t="shared" si="19"/>
        <v/>
      </c>
      <c r="L229" s="13">
        <f t="shared" si="20"/>
        <v>0</v>
      </c>
      <c r="M229" s="13" t="str">
        <f t="shared" si="21"/>
        <v xml:space="preserve"> -  </v>
      </c>
      <c r="N229" s="13" t="str">
        <f>IFERROR(IF(AND(G229="Male",B229="Einliðaleikur"),INDEX(Einl.kk!$A$3:$F$1037,MATCH(Skráningarblað!F229,Einl.kk!$D$3:$D$1037,0),6),IF(AND(G229="Male",B229="Tvíliðaleikur"),INDEX(Tvíl.kk!$A$3:$F$1052,MATCH(Skráningarblað!F229,Tvíl.kk!$D$3:$D$1052,0),6),IF(AND(G229="Male",B229="Tvenndarleikur"),INDEX(Tvennd.kk!$A$3:$F$1020,MATCH(Skráningarblað!F229,Tvennd.kk!$D$3:$D$1020,0),6),IF(AND(G229="Female",B229="Einliðaleikur"),INDEX(Einl.kvk!$A$3:$F$1001,MATCH(Skráningarblað!F229,Einl.kvk!$D$3:$D$1001,0),6),IF(AND(G229="Female",B229="Tvíliðaleikur"),INDEX(Tvíl.kvk!$A$3:$F$1002,MATCH(Skráningarblað!F229,Tvíl.kvk!$D$3:$D$1002,0),6),IF(AND(G229="Female",B229="Tvenndarleikur"),INDEX(Tvennd.kvk!$A$3:$F$1006,MATCH(Skráningarblað!F229,Tvennd.kvk!$D$3:$D$1006,0),6),"")))))),0)</f>
        <v/>
      </c>
      <c r="O229" s="13" t="str">
        <f>IFERROR(IF(F229="","",IF(AND(NOT(B229="Einliðaleikur"),D229=""),"Partner Wanted",INDEX(Leikmannaskrá!$A$2:$D$1156,MATCH(D229,Leikmannaskrá!$A$2:$A$1160,0),2))),"")</f>
        <v/>
      </c>
      <c r="P229" s="13" t="str">
        <f>IFERROR(INDEX(Leikmannaskrá!$A$2:$D$1156,MATCH(D229,Leikmannaskrá!$A$2:$A$1160,0),4),"")</f>
        <v/>
      </c>
      <c r="Q229" s="13" t="str">
        <f>IFERROR(IF(AND(P229="Male",B229="Einliðaleikur"),INDEX(Einl.kk!$A$3:$F$1037,MATCH(Skráningarblað!O229,Einl.kk!$D$3:$D$1037,0),2),IF(AND(P229="Male",B229="Tvíliðaleikur"),INDEX(Tvíl.kk!$A$3:$F$1052,MATCH(Skráningarblað!O229,Tvíl.kk!$D$3:$D$1052,0),2),IF(AND(P229="Male",B229="Tvenndarleikur"),INDEX(Tvennd.kk!$A$3:$F$1020,MATCH(Skráningarblað!O229,Tvennd.kk!$D$3:$D$1020,0),2),IF(AND(P229="Female",B229="Einliðaleikur"),INDEX(Einl.kvk!$A$3:$F$1001,MATCH(Skráningarblað!O229,Einl.kvk!$D$3:$D$1001,0),2),IF(AND(P229="Female",B229="Tvíliðaleikur"),INDEX(Tvíl.kvk!$A$3:$F$1002,MATCH(Skráningarblað!O229,Tvíl.kvk!$D$3:$D$1002,0),2),IF(AND(P229="Female",B229="Tvenndarleikur"),INDEX(Tvennd.kvk!$A$3:$F$1006,MATCH(Skráningarblað!O229,Tvennd.kvk!$D$3:$D$1006,0),2),"")))))),"2. Deild")</f>
        <v/>
      </c>
      <c r="R229" s="13" t="str">
        <f t="shared" si="22"/>
        <v/>
      </c>
      <c r="S229" s="13" t="str">
        <f>IFERROR(IF(AND(P229="Male",B229="Einliðaleikur"),INDEX(Einl.kk!$A$3:$F$1037,MATCH(Skráningarblað!O229,Einl.kk!$D$3:$D$1037,0),6),IF(AND(P229="Male",B229="Tvíliðaleikur"),INDEX(Tvíl.kk!$A$3:$F$1052,MATCH(Skráningarblað!O229,Tvíl.kk!$D$3:$D$1052,0),6),IF(AND(P229="Male",B229="Tvenndarleikur"),INDEX(Tvennd.kk!$A$3:$F$1020,MATCH(Skráningarblað!O229,Tvennd.kk!$D$3:$D$1020,0),6),IF(AND(P229="Female",B229="Einliðaleikur"),INDEX(Einl.kvk!$A$3:$F$1001,MATCH(Skráningarblað!O229,Einl.kvk!$D$3:$D$1001,0),6),IF(AND(P229="Female",B229="Tvíliðaleikur"),INDEX(Tvíl.kvk!$A$3:$F$1002,MATCH(Skráningarblað!O229,Tvíl.kvk!$D$3:$D$1002,0),6),IF(AND(P229="Female",B229="Tvenndarleikur"),INDEX(Tvennd.kvk!$A$3:$F$1006,MATCH(Skráningarblað!O229,Tvennd.kvk!$D$3:$D$1006,0),6),"")))))),0)</f>
        <v/>
      </c>
      <c r="T229" s="13" t="str">
        <f>IFERROR(INDEX(Leikmannaskrá!$A$2:$E$597,MATCH(A229,Leikmannaskrá!$A$2:$A$597,0),5),"")</f>
        <v/>
      </c>
      <c r="U229" s="29" t="str">
        <f t="shared" si="23"/>
        <v/>
      </c>
    </row>
    <row r="230" spans="1:21" x14ac:dyDescent="0.35">
      <c r="A230" s="28"/>
      <c r="B230" s="28"/>
      <c r="C230" s="28"/>
      <c r="D230" s="28"/>
      <c r="E230" s="28"/>
      <c r="F230" s="13" t="str">
        <f>IFERROR(INDEX(Leikmannaskrá!$A$2:$D$1156,MATCH(A230,Leikmannaskrá!$A$2:$A$1160,0),2),"")</f>
        <v/>
      </c>
      <c r="G230" s="13" t="str">
        <f>IFERROR(INDEX(Leikmannaskrá!$A$2:$D$1156,MATCH(A230,Leikmannaskrá!$A$2:$A$1160,0),4),"")</f>
        <v/>
      </c>
      <c r="H230" s="13" t="str">
        <f>IFERROR(INDEX(Leikmannaskrá!$A$2:$D$1156,MATCH(A230,Leikmannaskrá!$A$2:$A$1160,0),3),"")</f>
        <v/>
      </c>
      <c r="I230" s="13" t="str">
        <f>IFERROR(IF(AND(G230="Male",B230="Einliðaleikur"),INDEX(Einl.kk!$A$3:$F$1037,MATCH(Skráningarblað!F230,Einl.kk!$D$3:$D$1037,0),2),IF(AND(G230="Male",B230="Tvíliðaleikur"),INDEX(Tvíl.kk!$A$3:$F$1052,MATCH(Skráningarblað!F230,Tvíl.kk!$D$3:$D$1052,0),2),IF(AND(G230="Male",B230="Tvenndarleikur"),INDEX(Tvennd.kk!$A$3:$F$1020,MATCH(Skráningarblað!F230,Tvennd.kk!$D$3:$D$1020,0),2),IF(AND(G230="Female",B230="Einliðaleikur"),INDEX(Einl.kvk!$A$3:$F$1001,MATCH(Skráningarblað!F230,Einl.kvk!$D$3:$D$1001,0),2),IF(AND(G230="Female",B230="Tvíliðaleikur"),INDEX(Tvíl.kvk!$A$3:$F$1002,MATCH(Skráningarblað!F230,Tvíl.kvk!$D$3:$D$1002,0),2),IF(AND(G230="Female",B230="Tvenndarleikur"),INDEX(Tvennd.kvk!$A$3:$F$1006,MATCH(Skráningarblað!F230,Tvennd.kvk!$D$3:$D$1006,0),2),"")))))),"2. Deild")</f>
        <v/>
      </c>
      <c r="J230" s="13" t="str">
        <f t="shared" si="18"/>
        <v/>
      </c>
      <c r="K230" s="13" t="str">
        <f t="shared" si="19"/>
        <v/>
      </c>
      <c r="L230" s="13">
        <f t="shared" si="20"/>
        <v>0</v>
      </c>
      <c r="M230" s="13" t="str">
        <f t="shared" si="21"/>
        <v xml:space="preserve"> -  </v>
      </c>
      <c r="N230" s="13" t="str">
        <f>IFERROR(IF(AND(G230="Male",B230="Einliðaleikur"),INDEX(Einl.kk!$A$3:$F$1037,MATCH(Skráningarblað!F230,Einl.kk!$D$3:$D$1037,0),6),IF(AND(G230="Male",B230="Tvíliðaleikur"),INDEX(Tvíl.kk!$A$3:$F$1052,MATCH(Skráningarblað!F230,Tvíl.kk!$D$3:$D$1052,0),6),IF(AND(G230="Male",B230="Tvenndarleikur"),INDEX(Tvennd.kk!$A$3:$F$1020,MATCH(Skráningarblað!F230,Tvennd.kk!$D$3:$D$1020,0),6),IF(AND(G230="Female",B230="Einliðaleikur"),INDEX(Einl.kvk!$A$3:$F$1001,MATCH(Skráningarblað!F230,Einl.kvk!$D$3:$D$1001,0),6),IF(AND(G230="Female",B230="Tvíliðaleikur"),INDEX(Tvíl.kvk!$A$3:$F$1002,MATCH(Skráningarblað!F230,Tvíl.kvk!$D$3:$D$1002,0),6),IF(AND(G230="Female",B230="Tvenndarleikur"),INDEX(Tvennd.kvk!$A$3:$F$1006,MATCH(Skráningarblað!F230,Tvennd.kvk!$D$3:$D$1006,0),6),"")))))),0)</f>
        <v/>
      </c>
      <c r="O230" s="13" t="str">
        <f>IFERROR(IF(F230="","",IF(AND(NOT(B230="Einliðaleikur"),D230=""),"Partner Wanted",INDEX(Leikmannaskrá!$A$2:$D$1156,MATCH(D230,Leikmannaskrá!$A$2:$A$1160,0),2))),"")</f>
        <v/>
      </c>
      <c r="P230" s="13" t="str">
        <f>IFERROR(INDEX(Leikmannaskrá!$A$2:$D$1156,MATCH(D230,Leikmannaskrá!$A$2:$A$1160,0),4),"")</f>
        <v/>
      </c>
      <c r="Q230" s="13" t="str">
        <f>IFERROR(IF(AND(P230="Male",B230="Einliðaleikur"),INDEX(Einl.kk!$A$3:$F$1037,MATCH(Skráningarblað!O230,Einl.kk!$D$3:$D$1037,0),2),IF(AND(P230="Male",B230="Tvíliðaleikur"),INDEX(Tvíl.kk!$A$3:$F$1052,MATCH(Skráningarblað!O230,Tvíl.kk!$D$3:$D$1052,0),2),IF(AND(P230="Male",B230="Tvenndarleikur"),INDEX(Tvennd.kk!$A$3:$F$1020,MATCH(Skráningarblað!O230,Tvennd.kk!$D$3:$D$1020,0),2),IF(AND(P230="Female",B230="Einliðaleikur"),INDEX(Einl.kvk!$A$3:$F$1001,MATCH(Skráningarblað!O230,Einl.kvk!$D$3:$D$1001,0),2),IF(AND(P230="Female",B230="Tvíliðaleikur"),INDEX(Tvíl.kvk!$A$3:$F$1002,MATCH(Skráningarblað!O230,Tvíl.kvk!$D$3:$D$1002,0),2),IF(AND(P230="Female",B230="Tvenndarleikur"),INDEX(Tvennd.kvk!$A$3:$F$1006,MATCH(Skráningarblað!O230,Tvennd.kvk!$D$3:$D$1006,0),2),"")))))),"2. Deild")</f>
        <v/>
      </c>
      <c r="R230" s="13" t="str">
        <f t="shared" si="22"/>
        <v/>
      </c>
      <c r="S230" s="13" t="str">
        <f>IFERROR(IF(AND(P230="Male",B230="Einliðaleikur"),INDEX(Einl.kk!$A$3:$F$1037,MATCH(Skráningarblað!O230,Einl.kk!$D$3:$D$1037,0),6),IF(AND(P230="Male",B230="Tvíliðaleikur"),INDEX(Tvíl.kk!$A$3:$F$1052,MATCH(Skráningarblað!O230,Tvíl.kk!$D$3:$D$1052,0),6),IF(AND(P230="Male",B230="Tvenndarleikur"),INDEX(Tvennd.kk!$A$3:$F$1020,MATCH(Skráningarblað!O230,Tvennd.kk!$D$3:$D$1020,0),6),IF(AND(P230="Female",B230="Einliðaleikur"),INDEX(Einl.kvk!$A$3:$F$1001,MATCH(Skráningarblað!O230,Einl.kvk!$D$3:$D$1001,0),6),IF(AND(P230="Female",B230="Tvíliðaleikur"),INDEX(Tvíl.kvk!$A$3:$F$1002,MATCH(Skráningarblað!O230,Tvíl.kvk!$D$3:$D$1002,0),6),IF(AND(P230="Female",B230="Tvenndarleikur"),INDEX(Tvennd.kvk!$A$3:$F$1006,MATCH(Skráningarblað!O230,Tvennd.kvk!$D$3:$D$1006,0),6),"")))))),0)</f>
        <v/>
      </c>
      <c r="T230" s="13" t="str">
        <f>IFERROR(INDEX(Leikmannaskrá!$A$2:$E$597,MATCH(A230,Leikmannaskrá!$A$2:$A$597,0),5),"")</f>
        <v/>
      </c>
      <c r="U230" s="29" t="str">
        <f t="shared" si="23"/>
        <v/>
      </c>
    </row>
    <row r="231" spans="1:21" x14ac:dyDescent="0.35">
      <c r="A231" s="28"/>
      <c r="B231" s="28"/>
      <c r="C231" s="28"/>
      <c r="D231" s="28"/>
      <c r="E231" s="28"/>
      <c r="F231" s="13" t="str">
        <f>IFERROR(INDEX(Leikmannaskrá!$A$2:$D$1156,MATCH(A231,Leikmannaskrá!$A$2:$A$1160,0),2),"")</f>
        <v/>
      </c>
      <c r="G231" s="13" t="str">
        <f>IFERROR(INDEX(Leikmannaskrá!$A$2:$D$1156,MATCH(A231,Leikmannaskrá!$A$2:$A$1160,0),4),"")</f>
        <v/>
      </c>
      <c r="H231" s="13" t="str">
        <f>IFERROR(INDEX(Leikmannaskrá!$A$2:$D$1156,MATCH(A231,Leikmannaskrá!$A$2:$A$1160,0),3),"")</f>
        <v/>
      </c>
      <c r="I231" s="13" t="str">
        <f>IFERROR(IF(AND(G231="Male",B231="Einliðaleikur"),INDEX(Einl.kk!$A$3:$F$1037,MATCH(Skráningarblað!F231,Einl.kk!$D$3:$D$1037,0),2),IF(AND(G231="Male",B231="Tvíliðaleikur"),INDEX(Tvíl.kk!$A$3:$F$1052,MATCH(Skráningarblað!F231,Tvíl.kk!$D$3:$D$1052,0),2),IF(AND(G231="Male",B231="Tvenndarleikur"),INDEX(Tvennd.kk!$A$3:$F$1020,MATCH(Skráningarblað!F231,Tvennd.kk!$D$3:$D$1020,0),2),IF(AND(G231="Female",B231="Einliðaleikur"),INDEX(Einl.kvk!$A$3:$F$1001,MATCH(Skráningarblað!F231,Einl.kvk!$D$3:$D$1001,0),2),IF(AND(G231="Female",B231="Tvíliðaleikur"),INDEX(Tvíl.kvk!$A$3:$F$1002,MATCH(Skráningarblað!F231,Tvíl.kvk!$D$3:$D$1002,0),2),IF(AND(G231="Female",B231="Tvenndarleikur"),INDEX(Tvennd.kvk!$A$3:$F$1006,MATCH(Skráningarblað!F231,Tvennd.kvk!$D$3:$D$1006,0),2),"")))))),"2. Deild")</f>
        <v/>
      </c>
      <c r="J231" s="13" t="str">
        <f t="shared" si="18"/>
        <v/>
      </c>
      <c r="K231" s="13" t="str">
        <f t="shared" si="19"/>
        <v/>
      </c>
      <c r="L231" s="13">
        <f t="shared" si="20"/>
        <v>0</v>
      </c>
      <c r="M231" s="13" t="str">
        <f t="shared" si="21"/>
        <v xml:space="preserve"> -  </v>
      </c>
      <c r="N231" s="13" t="str">
        <f>IFERROR(IF(AND(G231="Male",B231="Einliðaleikur"),INDEX(Einl.kk!$A$3:$F$1037,MATCH(Skráningarblað!F231,Einl.kk!$D$3:$D$1037,0),6),IF(AND(G231="Male",B231="Tvíliðaleikur"),INDEX(Tvíl.kk!$A$3:$F$1052,MATCH(Skráningarblað!F231,Tvíl.kk!$D$3:$D$1052,0),6),IF(AND(G231="Male",B231="Tvenndarleikur"),INDEX(Tvennd.kk!$A$3:$F$1020,MATCH(Skráningarblað!F231,Tvennd.kk!$D$3:$D$1020,0),6),IF(AND(G231="Female",B231="Einliðaleikur"),INDEX(Einl.kvk!$A$3:$F$1001,MATCH(Skráningarblað!F231,Einl.kvk!$D$3:$D$1001,0),6),IF(AND(G231="Female",B231="Tvíliðaleikur"),INDEX(Tvíl.kvk!$A$3:$F$1002,MATCH(Skráningarblað!F231,Tvíl.kvk!$D$3:$D$1002,0),6),IF(AND(G231="Female",B231="Tvenndarleikur"),INDEX(Tvennd.kvk!$A$3:$F$1006,MATCH(Skráningarblað!F231,Tvennd.kvk!$D$3:$D$1006,0),6),"")))))),0)</f>
        <v/>
      </c>
      <c r="O231" s="13" t="str">
        <f>IFERROR(IF(F231="","",IF(AND(NOT(B231="Einliðaleikur"),D231=""),"Partner Wanted",INDEX(Leikmannaskrá!$A$2:$D$1156,MATCH(D231,Leikmannaskrá!$A$2:$A$1160,0),2))),"")</f>
        <v/>
      </c>
      <c r="P231" s="13" t="str">
        <f>IFERROR(INDEX(Leikmannaskrá!$A$2:$D$1156,MATCH(D231,Leikmannaskrá!$A$2:$A$1160,0),4),"")</f>
        <v/>
      </c>
      <c r="Q231" s="13" t="str">
        <f>IFERROR(IF(AND(P231="Male",B231="Einliðaleikur"),INDEX(Einl.kk!$A$3:$F$1037,MATCH(Skráningarblað!O231,Einl.kk!$D$3:$D$1037,0),2),IF(AND(P231="Male",B231="Tvíliðaleikur"),INDEX(Tvíl.kk!$A$3:$F$1052,MATCH(Skráningarblað!O231,Tvíl.kk!$D$3:$D$1052,0),2),IF(AND(P231="Male",B231="Tvenndarleikur"),INDEX(Tvennd.kk!$A$3:$F$1020,MATCH(Skráningarblað!O231,Tvennd.kk!$D$3:$D$1020,0),2),IF(AND(P231="Female",B231="Einliðaleikur"),INDEX(Einl.kvk!$A$3:$F$1001,MATCH(Skráningarblað!O231,Einl.kvk!$D$3:$D$1001,0),2),IF(AND(P231="Female",B231="Tvíliðaleikur"),INDEX(Tvíl.kvk!$A$3:$F$1002,MATCH(Skráningarblað!O231,Tvíl.kvk!$D$3:$D$1002,0),2),IF(AND(P231="Female",B231="Tvenndarleikur"),INDEX(Tvennd.kvk!$A$3:$F$1006,MATCH(Skráningarblað!O231,Tvennd.kvk!$D$3:$D$1006,0),2),"")))))),"2. Deild")</f>
        <v/>
      </c>
      <c r="R231" s="13" t="str">
        <f t="shared" si="22"/>
        <v/>
      </c>
      <c r="S231" s="13" t="str">
        <f>IFERROR(IF(AND(P231="Male",B231="Einliðaleikur"),INDEX(Einl.kk!$A$3:$F$1037,MATCH(Skráningarblað!O231,Einl.kk!$D$3:$D$1037,0),6),IF(AND(P231="Male",B231="Tvíliðaleikur"),INDEX(Tvíl.kk!$A$3:$F$1052,MATCH(Skráningarblað!O231,Tvíl.kk!$D$3:$D$1052,0),6),IF(AND(P231="Male",B231="Tvenndarleikur"),INDEX(Tvennd.kk!$A$3:$F$1020,MATCH(Skráningarblað!O231,Tvennd.kk!$D$3:$D$1020,0),6),IF(AND(P231="Female",B231="Einliðaleikur"),INDEX(Einl.kvk!$A$3:$F$1001,MATCH(Skráningarblað!O231,Einl.kvk!$D$3:$D$1001,0),6),IF(AND(P231="Female",B231="Tvíliðaleikur"),INDEX(Tvíl.kvk!$A$3:$F$1002,MATCH(Skráningarblað!O231,Tvíl.kvk!$D$3:$D$1002,0),6),IF(AND(P231="Female",B231="Tvenndarleikur"),INDEX(Tvennd.kvk!$A$3:$F$1006,MATCH(Skráningarblað!O231,Tvennd.kvk!$D$3:$D$1006,0),6),"")))))),0)</f>
        <v/>
      </c>
      <c r="T231" s="13" t="str">
        <f>IFERROR(INDEX(Leikmannaskrá!$A$2:$E$597,MATCH(A231,Leikmannaskrá!$A$2:$A$597,0),5),"")</f>
        <v/>
      </c>
      <c r="U231" s="29" t="str">
        <f t="shared" si="23"/>
        <v/>
      </c>
    </row>
    <row r="232" spans="1:21" x14ac:dyDescent="0.35">
      <c r="A232" s="28"/>
      <c r="B232" s="28"/>
      <c r="C232" s="28"/>
      <c r="D232" s="28"/>
      <c r="E232" s="28"/>
      <c r="F232" s="13" t="str">
        <f>IFERROR(INDEX(Leikmannaskrá!$A$2:$D$1156,MATCH(A232,Leikmannaskrá!$A$2:$A$1160,0),2),"")</f>
        <v/>
      </c>
      <c r="G232" s="13" t="str">
        <f>IFERROR(INDEX(Leikmannaskrá!$A$2:$D$1156,MATCH(A232,Leikmannaskrá!$A$2:$A$1160,0),4),"")</f>
        <v/>
      </c>
      <c r="H232" s="13" t="str">
        <f>IFERROR(INDEX(Leikmannaskrá!$A$2:$D$1156,MATCH(A232,Leikmannaskrá!$A$2:$A$1160,0),3),"")</f>
        <v/>
      </c>
      <c r="I232" s="13" t="str">
        <f>IFERROR(IF(AND(G232="Male",B232="Einliðaleikur"),INDEX(Einl.kk!$A$3:$F$1037,MATCH(Skráningarblað!F232,Einl.kk!$D$3:$D$1037,0),2),IF(AND(G232="Male",B232="Tvíliðaleikur"),INDEX(Tvíl.kk!$A$3:$F$1052,MATCH(Skráningarblað!F232,Tvíl.kk!$D$3:$D$1052,0),2),IF(AND(G232="Male",B232="Tvenndarleikur"),INDEX(Tvennd.kk!$A$3:$F$1020,MATCH(Skráningarblað!F232,Tvennd.kk!$D$3:$D$1020,0),2),IF(AND(G232="Female",B232="Einliðaleikur"),INDEX(Einl.kvk!$A$3:$F$1001,MATCH(Skráningarblað!F232,Einl.kvk!$D$3:$D$1001,0),2),IF(AND(G232="Female",B232="Tvíliðaleikur"),INDEX(Tvíl.kvk!$A$3:$F$1002,MATCH(Skráningarblað!F232,Tvíl.kvk!$D$3:$D$1002,0),2),IF(AND(G232="Female",B232="Tvenndarleikur"),INDEX(Tvennd.kvk!$A$3:$F$1006,MATCH(Skráningarblað!F232,Tvennd.kvk!$D$3:$D$1006,0),2),"")))))),"2. Deild")</f>
        <v/>
      </c>
      <c r="J232" s="13" t="str">
        <f t="shared" si="18"/>
        <v/>
      </c>
      <c r="K232" s="13" t="str">
        <f t="shared" si="19"/>
        <v/>
      </c>
      <c r="L232" s="13">
        <f t="shared" si="20"/>
        <v>0</v>
      </c>
      <c r="M232" s="13" t="str">
        <f t="shared" si="21"/>
        <v xml:space="preserve"> -  </v>
      </c>
      <c r="N232" s="13" t="str">
        <f>IFERROR(IF(AND(G232="Male",B232="Einliðaleikur"),INDEX(Einl.kk!$A$3:$F$1037,MATCH(Skráningarblað!F232,Einl.kk!$D$3:$D$1037,0),6),IF(AND(G232="Male",B232="Tvíliðaleikur"),INDEX(Tvíl.kk!$A$3:$F$1052,MATCH(Skráningarblað!F232,Tvíl.kk!$D$3:$D$1052,0),6),IF(AND(G232="Male",B232="Tvenndarleikur"),INDEX(Tvennd.kk!$A$3:$F$1020,MATCH(Skráningarblað!F232,Tvennd.kk!$D$3:$D$1020,0),6),IF(AND(G232="Female",B232="Einliðaleikur"),INDEX(Einl.kvk!$A$3:$F$1001,MATCH(Skráningarblað!F232,Einl.kvk!$D$3:$D$1001,0),6),IF(AND(G232="Female",B232="Tvíliðaleikur"),INDEX(Tvíl.kvk!$A$3:$F$1002,MATCH(Skráningarblað!F232,Tvíl.kvk!$D$3:$D$1002,0),6),IF(AND(G232="Female",B232="Tvenndarleikur"),INDEX(Tvennd.kvk!$A$3:$F$1006,MATCH(Skráningarblað!F232,Tvennd.kvk!$D$3:$D$1006,0),6),"")))))),0)</f>
        <v/>
      </c>
      <c r="O232" s="13" t="str">
        <f>IFERROR(IF(F232="","",IF(AND(NOT(B232="Einliðaleikur"),D232=""),"Partner Wanted",INDEX(Leikmannaskrá!$A$2:$D$1156,MATCH(D232,Leikmannaskrá!$A$2:$A$1160,0),2))),"")</f>
        <v/>
      </c>
      <c r="P232" s="13" t="str">
        <f>IFERROR(INDEX(Leikmannaskrá!$A$2:$D$1156,MATCH(D232,Leikmannaskrá!$A$2:$A$1160,0),4),"")</f>
        <v/>
      </c>
      <c r="Q232" s="13" t="str">
        <f>IFERROR(IF(AND(P232="Male",B232="Einliðaleikur"),INDEX(Einl.kk!$A$3:$F$1037,MATCH(Skráningarblað!O232,Einl.kk!$D$3:$D$1037,0),2),IF(AND(P232="Male",B232="Tvíliðaleikur"),INDEX(Tvíl.kk!$A$3:$F$1052,MATCH(Skráningarblað!O232,Tvíl.kk!$D$3:$D$1052,0),2),IF(AND(P232="Male",B232="Tvenndarleikur"),INDEX(Tvennd.kk!$A$3:$F$1020,MATCH(Skráningarblað!O232,Tvennd.kk!$D$3:$D$1020,0),2),IF(AND(P232="Female",B232="Einliðaleikur"),INDEX(Einl.kvk!$A$3:$F$1001,MATCH(Skráningarblað!O232,Einl.kvk!$D$3:$D$1001,0),2),IF(AND(P232="Female",B232="Tvíliðaleikur"),INDEX(Tvíl.kvk!$A$3:$F$1002,MATCH(Skráningarblað!O232,Tvíl.kvk!$D$3:$D$1002,0),2),IF(AND(P232="Female",B232="Tvenndarleikur"),INDEX(Tvennd.kvk!$A$3:$F$1006,MATCH(Skráningarblað!O232,Tvennd.kvk!$D$3:$D$1006,0),2),"")))))),"2. Deild")</f>
        <v/>
      </c>
      <c r="R232" s="13" t="str">
        <f t="shared" si="22"/>
        <v/>
      </c>
      <c r="S232" s="13" t="str">
        <f>IFERROR(IF(AND(P232="Male",B232="Einliðaleikur"),INDEX(Einl.kk!$A$3:$F$1037,MATCH(Skráningarblað!O232,Einl.kk!$D$3:$D$1037,0),6),IF(AND(P232="Male",B232="Tvíliðaleikur"),INDEX(Tvíl.kk!$A$3:$F$1052,MATCH(Skráningarblað!O232,Tvíl.kk!$D$3:$D$1052,0),6),IF(AND(P232="Male",B232="Tvenndarleikur"),INDEX(Tvennd.kk!$A$3:$F$1020,MATCH(Skráningarblað!O232,Tvennd.kk!$D$3:$D$1020,0),6),IF(AND(P232="Female",B232="Einliðaleikur"),INDEX(Einl.kvk!$A$3:$F$1001,MATCH(Skráningarblað!O232,Einl.kvk!$D$3:$D$1001,0),6),IF(AND(P232="Female",B232="Tvíliðaleikur"),INDEX(Tvíl.kvk!$A$3:$F$1002,MATCH(Skráningarblað!O232,Tvíl.kvk!$D$3:$D$1002,0),6),IF(AND(P232="Female",B232="Tvenndarleikur"),INDEX(Tvennd.kvk!$A$3:$F$1006,MATCH(Skráningarblað!O232,Tvennd.kvk!$D$3:$D$1006,0),6),"")))))),0)</f>
        <v/>
      </c>
      <c r="T232" s="13" t="str">
        <f>IFERROR(INDEX(Leikmannaskrá!$A$2:$E$597,MATCH(A232,Leikmannaskrá!$A$2:$A$597,0),5),"")</f>
        <v/>
      </c>
      <c r="U232" s="29" t="str">
        <f t="shared" si="23"/>
        <v/>
      </c>
    </row>
    <row r="233" spans="1:21" x14ac:dyDescent="0.35">
      <c r="A233" s="28"/>
      <c r="B233" s="28"/>
      <c r="C233" s="28"/>
      <c r="D233" s="28"/>
      <c r="E233" s="28"/>
      <c r="F233" s="13" t="str">
        <f>IFERROR(INDEX(Leikmannaskrá!$A$2:$D$1156,MATCH(A233,Leikmannaskrá!$A$2:$A$1160,0),2),"")</f>
        <v/>
      </c>
      <c r="G233" s="13" t="str">
        <f>IFERROR(INDEX(Leikmannaskrá!$A$2:$D$1156,MATCH(A233,Leikmannaskrá!$A$2:$A$1160,0),4),"")</f>
        <v/>
      </c>
      <c r="H233" s="13" t="str">
        <f>IFERROR(INDEX(Leikmannaskrá!$A$2:$D$1156,MATCH(A233,Leikmannaskrá!$A$2:$A$1160,0),3),"")</f>
        <v/>
      </c>
      <c r="I233" s="13" t="str">
        <f>IFERROR(IF(AND(G233="Male",B233="Einliðaleikur"),INDEX(Einl.kk!$A$3:$F$1037,MATCH(Skráningarblað!F233,Einl.kk!$D$3:$D$1037,0),2),IF(AND(G233="Male",B233="Tvíliðaleikur"),INDEX(Tvíl.kk!$A$3:$F$1052,MATCH(Skráningarblað!F233,Tvíl.kk!$D$3:$D$1052,0),2),IF(AND(G233="Male",B233="Tvenndarleikur"),INDEX(Tvennd.kk!$A$3:$F$1020,MATCH(Skráningarblað!F233,Tvennd.kk!$D$3:$D$1020,0),2),IF(AND(G233="Female",B233="Einliðaleikur"),INDEX(Einl.kvk!$A$3:$F$1001,MATCH(Skráningarblað!F233,Einl.kvk!$D$3:$D$1001,0),2),IF(AND(G233="Female",B233="Tvíliðaleikur"),INDEX(Tvíl.kvk!$A$3:$F$1002,MATCH(Skráningarblað!F233,Tvíl.kvk!$D$3:$D$1002,0),2),IF(AND(G233="Female",B233="Tvenndarleikur"),INDEX(Tvennd.kvk!$A$3:$F$1006,MATCH(Skráningarblað!F233,Tvennd.kvk!$D$3:$D$1006,0),2),"")))))),"2. Deild")</f>
        <v/>
      </c>
      <c r="J233" s="13" t="str">
        <f t="shared" si="18"/>
        <v/>
      </c>
      <c r="K233" s="13" t="str">
        <f t="shared" si="19"/>
        <v/>
      </c>
      <c r="L233" s="13">
        <f t="shared" si="20"/>
        <v>0</v>
      </c>
      <c r="M233" s="13" t="str">
        <f t="shared" si="21"/>
        <v xml:space="preserve"> -  </v>
      </c>
      <c r="N233" s="13" t="str">
        <f>IFERROR(IF(AND(G233="Male",B233="Einliðaleikur"),INDEX(Einl.kk!$A$3:$F$1037,MATCH(Skráningarblað!F233,Einl.kk!$D$3:$D$1037,0),6),IF(AND(G233="Male",B233="Tvíliðaleikur"),INDEX(Tvíl.kk!$A$3:$F$1052,MATCH(Skráningarblað!F233,Tvíl.kk!$D$3:$D$1052,0),6),IF(AND(G233="Male",B233="Tvenndarleikur"),INDEX(Tvennd.kk!$A$3:$F$1020,MATCH(Skráningarblað!F233,Tvennd.kk!$D$3:$D$1020,0),6),IF(AND(G233="Female",B233="Einliðaleikur"),INDEX(Einl.kvk!$A$3:$F$1001,MATCH(Skráningarblað!F233,Einl.kvk!$D$3:$D$1001,0),6),IF(AND(G233="Female",B233="Tvíliðaleikur"),INDEX(Tvíl.kvk!$A$3:$F$1002,MATCH(Skráningarblað!F233,Tvíl.kvk!$D$3:$D$1002,0),6),IF(AND(G233="Female",B233="Tvenndarleikur"),INDEX(Tvennd.kvk!$A$3:$F$1006,MATCH(Skráningarblað!F233,Tvennd.kvk!$D$3:$D$1006,0),6),"")))))),0)</f>
        <v/>
      </c>
      <c r="O233" s="13" t="str">
        <f>IFERROR(IF(F233="","",IF(AND(NOT(B233="Einliðaleikur"),D233=""),"Partner Wanted",INDEX(Leikmannaskrá!$A$2:$D$1156,MATCH(D233,Leikmannaskrá!$A$2:$A$1160,0),2))),"")</f>
        <v/>
      </c>
      <c r="P233" s="13" t="str">
        <f>IFERROR(INDEX(Leikmannaskrá!$A$2:$D$1156,MATCH(D233,Leikmannaskrá!$A$2:$A$1160,0),4),"")</f>
        <v/>
      </c>
      <c r="Q233" s="13" t="str">
        <f>IFERROR(IF(AND(P233="Male",B233="Einliðaleikur"),INDEX(Einl.kk!$A$3:$F$1037,MATCH(Skráningarblað!O233,Einl.kk!$D$3:$D$1037,0),2),IF(AND(P233="Male",B233="Tvíliðaleikur"),INDEX(Tvíl.kk!$A$3:$F$1052,MATCH(Skráningarblað!O233,Tvíl.kk!$D$3:$D$1052,0),2),IF(AND(P233="Male",B233="Tvenndarleikur"),INDEX(Tvennd.kk!$A$3:$F$1020,MATCH(Skráningarblað!O233,Tvennd.kk!$D$3:$D$1020,0),2),IF(AND(P233="Female",B233="Einliðaleikur"),INDEX(Einl.kvk!$A$3:$F$1001,MATCH(Skráningarblað!O233,Einl.kvk!$D$3:$D$1001,0),2),IF(AND(P233="Female",B233="Tvíliðaleikur"),INDEX(Tvíl.kvk!$A$3:$F$1002,MATCH(Skráningarblað!O233,Tvíl.kvk!$D$3:$D$1002,0),2),IF(AND(P233="Female",B233="Tvenndarleikur"),INDEX(Tvennd.kvk!$A$3:$F$1006,MATCH(Skráningarblað!O233,Tvennd.kvk!$D$3:$D$1006,0),2),"")))))),"2. Deild")</f>
        <v/>
      </c>
      <c r="R233" s="13" t="str">
        <f t="shared" si="22"/>
        <v/>
      </c>
      <c r="S233" s="13" t="str">
        <f>IFERROR(IF(AND(P233="Male",B233="Einliðaleikur"),INDEX(Einl.kk!$A$3:$F$1037,MATCH(Skráningarblað!O233,Einl.kk!$D$3:$D$1037,0),6),IF(AND(P233="Male",B233="Tvíliðaleikur"),INDEX(Tvíl.kk!$A$3:$F$1052,MATCH(Skráningarblað!O233,Tvíl.kk!$D$3:$D$1052,0),6),IF(AND(P233="Male",B233="Tvenndarleikur"),INDEX(Tvennd.kk!$A$3:$F$1020,MATCH(Skráningarblað!O233,Tvennd.kk!$D$3:$D$1020,0),6),IF(AND(P233="Female",B233="Einliðaleikur"),INDEX(Einl.kvk!$A$3:$F$1001,MATCH(Skráningarblað!O233,Einl.kvk!$D$3:$D$1001,0),6),IF(AND(P233="Female",B233="Tvíliðaleikur"),INDEX(Tvíl.kvk!$A$3:$F$1002,MATCH(Skráningarblað!O233,Tvíl.kvk!$D$3:$D$1002,0),6),IF(AND(P233="Female",B233="Tvenndarleikur"),INDEX(Tvennd.kvk!$A$3:$F$1006,MATCH(Skráningarblað!O233,Tvennd.kvk!$D$3:$D$1006,0),6),"")))))),0)</f>
        <v/>
      </c>
      <c r="T233" s="13" t="str">
        <f>IFERROR(INDEX(Leikmannaskrá!$A$2:$E$597,MATCH(A233,Leikmannaskrá!$A$2:$A$597,0),5),"")</f>
        <v/>
      </c>
      <c r="U233" s="29" t="str">
        <f t="shared" si="23"/>
        <v/>
      </c>
    </row>
    <row r="234" spans="1:21" x14ac:dyDescent="0.35">
      <c r="A234" s="28"/>
      <c r="B234" s="28"/>
      <c r="C234" s="28"/>
      <c r="D234" s="28"/>
      <c r="E234" s="28"/>
      <c r="F234" s="13" t="str">
        <f>IFERROR(INDEX(Leikmannaskrá!$A$2:$D$1156,MATCH(A234,Leikmannaskrá!$A$2:$A$1160,0),2),"")</f>
        <v/>
      </c>
      <c r="G234" s="13" t="str">
        <f>IFERROR(INDEX(Leikmannaskrá!$A$2:$D$1156,MATCH(A234,Leikmannaskrá!$A$2:$A$1160,0),4),"")</f>
        <v/>
      </c>
      <c r="H234" s="13" t="str">
        <f>IFERROR(INDEX(Leikmannaskrá!$A$2:$D$1156,MATCH(A234,Leikmannaskrá!$A$2:$A$1160,0),3),"")</f>
        <v/>
      </c>
      <c r="I234" s="13" t="str">
        <f>IFERROR(IF(AND(G234="Male",B234="Einliðaleikur"),INDEX(Einl.kk!$A$3:$F$1037,MATCH(Skráningarblað!F234,Einl.kk!$D$3:$D$1037,0),2),IF(AND(G234="Male",B234="Tvíliðaleikur"),INDEX(Tvíl.kk!$A$3:$F$1052,MATCH(Skráningarblað!F234,Tvíl.kk!$D$3:$D$1052,0),2),IF(AND(G234="Male",B234="Tvenndarleikur"),INDEX(Tvennd.kk!$A$3:$F$1020,MATCH(Skráningarblað!F234,Tvennd.kk!$D$3:$D$1020,0),2),IF(AND(G234="Female",B234="Einliðaleikur"),INDEX(Einl.kvk!$A$3:$F$1001,MATCH(Skráningarblað!F234,Einl.kvk!$D$3:$D$1001,0),2),IF(AND(G234="Female",B234="Tvíliðaleikur"),INDEX(Tvíl.kvk!$A$3:$F$1002,MATCH(Skráningarblað!F234,Tvíl.kvk!$D$3:$D$1002,0),2),IF(AND(G234="Female",B234="Tvenndarleikur"),INDEX(Tvennd.kvk!$A$3:$F$1006,MATCH(Skráningarblað!F234,Tvennd.kvk!$D$3:$D$1006,0),2),"")))))),"2. Deild")</f>
        <v/>
      </c>
      <c r="J234" s="13" t="str">
        <f t="shared" si="18"/>
        <v/>
      </c>
      <c r="K234" s="13" t="str">
        <f t="shared" si="19"/>
        <v/>
      </c>
      <c r="L234" s="13">
        <f t="shared" si="20"/>
        <v>0</v>
      </c>
      <c r="M234" s="13" t="str">
        <f t="shared" si="21"/>
        <v xml:space="preserve"> -  </v>
      </c>
      <c r="N234" s="13" t="str">
        <f>IFERROR(IF(AND(G234="Male",B234="Einliðaleikur"),INDEX(Einl.kk!$A$3:$F$1037,MATCH(Skráningarblað!F234,Einl.kk!$D$3:$D$1037,0),6),IF(AND(G234="Male",B234="Tvíliðaleikur"),INDEX(Tvíl.kk!$A$3:$F$1052,MATCH(Skráningarblað!F234,Tvíl.kk!$D$3:$D$1052,0),6),IF(AND(G234="Male",B234="Tvenndarleikur"),INDEX(Tvennd.kk!$A$3:$F$1020,MATCH(Skráningarblað!F234,Tvennd.kk!$D$3:$D$1020,0),6),IF(AND(G234="Female",B234="Einliðaleikur"),INDEX(Einl.kvk!$A$3:$F$1001,MATCH(Skráningarblað!F234,Einl.kvk!$D$3:$D$1001,0),6),IF(AND(G234="Female",B234="Tvíliðaleikur"),INDEX(Tvíl.kvk!$A$3:$F$1002,MATCH(Skráningarblað!F234,Tvíl.kvk!$D$3:$D$1002,0),6),IF(AND(G234="Female",B234="Tvenndarleikur"),INDEX(Tvennd.kvk!$A$3:$F$1006,MATCH(Skráningarblað!F234,Tvennd.kvk!$D$3:$D$1006,0),6),"")))))),0)</f>
        <v/>
      </c>
      <c r="O234" s="13" t="str">
        <f>IFERROR(IF(F234="","",IF(AND(NOT(B234="Einliðaleikur"),D234=""),"Partner Wanted",INDEX(Leikmannaskrá!$A$2:$D$1156,MATCH(D234,Leikmannaskrá!$A$2:$A$1160,0),2))),"")</f>
        <v/>
      </c>
      <c r="P234" s="13" t="str">
        <f>IFERROR(INDEX(Leikmannaskrá!$A$2:$D$1156,MATCH(D234,Leikmannaskrá!$A$2:$A$1160,0),4),"")</f>
        <v/>
      </c>
      <c r="Q234" s="13" t="str">
        <f>IFERROR(IF(AND(P234="Male",B234="Einliðaleikur"),INDEX(Einl.kk!$A$3:$F$1037,MATCH(Skráningarblað!O234,Einl.kk!$D$3:$D$1037,0),2),IF(AND(P234="Male",B234="Tvíliðaleikur"),INDEX(Tvíl.kk!$A$3:$F$1052,MATCH(Skráningarblað!O234,Tvíl.kk!$D$3:$D$1052,0),2),IF(AND(P234="Male",B234="Tvenndarleikur"),INDEX(Tvennd.kk!$A$3:$F$1020,MATCH(Skráningarblað!O234,Tvennd.kk!$D$3:$D$1020,0),2),IF(AND(P234="Female",B234="Einliðaleikur"),INDEX(Einl.kvk!$A$3:$F$1001,MATCH(Skráningarblað!O234,Einl.kvk!$D$3:$D$1001,0),2),IF(AND(P234="Female",B234="Tvíliðaleikur"),INDEX(Tvíl.kvk!$A$3:$F$1002,MATCH(Skráningarblað!O234,Tvíl.kvk!$D$3:$D$1002,0),2),IF(AND(P234="Female",B234="Tvenndarleikur"),INDEX(Tvennd.kvk!$A$3:$F$1006,MATCH(Skráningarblað!O234,Tvennd.kvk!$D$3:$D$1006,0),2),"")))))),"2. Deild")</f>
        <v/>
      </c>
      <c r="R234" s="13" t="str">
        <f t="shared" si="22"/>
        <v/>
      </c>
      <c r="S234" s="13" t="str">
        <f>IFERROR(IF(AND(P234="Male",B234="Einliðaleikur"),INDEX(Einl.kk!$A$3:$F$1037,MATCH(Skráningarblað!O234,Einl.kk!$D$3:$D$1037,0),6),IF(AND(P234="Male",B234="Tvíliðaleikur"),INDEX(Tvíl.kk!$A$3:$F$1052,MATCH(Skráningarblað!O234,Tvíl.kk!$D$3:$D$1052,0),6),IF(AND(P234="Male",B234="Tvenndarleikur"),INDEX(Tvennd.kk!$A$3:$F$1020,MATCH(Skráningarblað!O234,Tvennd.kk!$D$3:$D$1020,0),6),IF(AND(P234="Female",B234="Einliðaleikur"),INDEX(Einl.kvk!$A$3:$F$1001,MATCH(Skráningarblað!O234,Einl.kvk!$D$3:$D$1001,0),6),IF(AND(P234="Female",B234="Tvíliðaleikur"),INDEX(Tvíl.kvk!$A$3:$F$1002,MATCH(Skráningarblað!O234,Tvíl.kvk!$D$3:$D$1002,0),6),IF(AND(P234="Female",B234="Tvenndarleikur"),INDEX(Tvennd.kvk!$A$3:$F$1006,MATCH(Skráningarblað!O234,Tvennd.kvk!$D$3:$D$1006,0),6),"")))))),0)</f>
        <v/>
      </c>
      <c r="T234" s="13" t="str">
        <f>IFERROR(INDEX(Leikmannaskrá!$A$2:$E$597,MATCH(A234,Leikmannaskrá!$A$2:$A$597,0),5),"")</f>
        <v/>
      </c>
      <c r="U234" s="29" t="str">
        <f t="shared" si="23"/>
        <v/>
      </c>
    </row>
    <row r="235" spans="1:21" x14ac:dyDescent="0.35">
      <c r="A235" s="28"/>
      <c r="B235" s="28"/>
      <c r="C235" s="28"/>
      <c r="D235" s="28"/>
      <c r="E235" s="28"/>
      <c r="F235" s="13" t="str">
        <f>IFERROR(INDEX(Leikmannaskrá!$A$2:$D$1156,MATCH(A235,Leikmannaskrá!$A$2:$A$1160,0),2),"")</f>
        <v/>
      </c>
      <c r="G235" s="13" t="str">
        <f>IFERROR(INDEX(Leikmannaskrá!$A$2:$D$1156,MATCH(A235,Leikmannaskrá!$A$2:$A$1160,0),4),"")</f>
        <v/>
      </c>
      <c r="H235" s="13" t="str">
        <f>IFERROR(INDEX(Leikmannaskrá!$A$2:$D$1156,MATCH(A235,Leikmannaskrá!$A$2:$A$1160,0),3),"")</f>
        <v/>
      </c>
      <c r="I235" s="13" t="str">
        <f>IFERROR(IF(AND(G235="Male",B235="Einliðaleikur"),INDEX(Einl.kk!$A$3:$F$1037,MATCH(Skráningarblað!F235,Einl.kk!$D$3:$D$1037,0),2),IF(AND(G235="Male",B235="Tvíliðaleikur"),INDEX(Tvíl.kk!$A$3:$F$1052,MATCH(Skráningarblað!F235,Tvíl.kk!$D$3:$D$1052,0),2),IF(AND(G235="Male",B235="Tvenndarleikur"),INDEX(Tvennd.kk!$A$3:$F$1020,MATCH(Skráningarblað!F235,Tvennd.kk!$D$3:$D$1020,0),2),IF(AND(G235="Female",B235="Einliðaleikur"),INDEX(Einl.kvk!$A$3:$F$1001,MATCH(Skráningarblað!F235,Einl.kvk!$D$3:$D$1001,0),2),IF(AND(G235="Female",B235="Tvíliðaleikur"),INDEX(Tvíl.kvk!$A$3:$F$1002,MATCH(Skráningarblað!F235,Tvíl.kvk!$D$3:$D$1002,0),2),IF(AND(G235="Female",B235="Tvenndarleikur"),INDEX(Tvennd.kvk!$A$3:$F$1006,MATCH(Skráningarblað!F235,Tvennd.kvk!$D$3:$D$1006,0),2),"")))))),"2. Deild")</f>
        <v/>
      </c>
      <c r="J235" s="13" t="str">
        <f t="shared" si="18"/>
        <v/>
      </c>
      <c r="K235" s="13" t="str">
        <f t="shared" si="19"/>
        <v/>
      </c>
      <c r="L235" s="13">
        <f t="shared" si="20"/>
        <v>0</v>
      </c>
      <c r="M235" s="13" t="str">
        <f t="shared" si="21"/>
        <v xml:space="preserve"> -  </v>
      </c>
      <c r="N235" s="13" t="str">
        <f>IFERROR(IF(AND(G235="Male",B235="Einliðaleikur"),INDEX(Einl.kk!$A$3:$F$1037,MATCH(Skráningarblað!F235,Einl.kk!$D$3:$D$1037,0),6),IF(AND(G235="Male",B235="Tvíliðaleikur"),INDEX(Tvíl.kk!$A$3:$F$1052,MATCH(Skráningarblað!F235,Tvíl.kk!$D$3:$D$1052,0),6),IF(AND(G235="Male",B235="Tvenndarleikur"),INDEX(Tvennd.kk!$A$3:$F$1020,MATCH(Skráningarblað!F235,Tvennd.kk!$D$3:$D$1020,0),6),IF(AND(G235="Female",B235="Einliðaleikur"),INDEX(Einl.kvk!$A$3:$F$1001,MATCH(Skráningarblað!F235,Einl.kvk!$D$3:$D$1001,0),6),IF(AND(G235="Female",B235="Tvíliðaleikur"),INDEX(Tvíl.kvk!$A$3:$F$1002,MATCH(Skráningarblað!F235,Tvíl.kvk!$D$3:$D$1002,0),6),IF(AND(G235="Female",B235="Tvenndarleikur"),INDEX(Tvennd.kvk!$A$3:$F$1006,MATCH(Skráningarblað!F235,Tvennd.kvk!$D$3:$D$1006,0),6),"")))))),0)</f>
        <v/>
      </c>
      <c r="O235" s="13" t="str">
        <f>IFERROR(IF(F235="","",IF(AND(NOT(B235="Einliðaleikur"),D235=""),"Partner Wanted",INDEX(Leikmannaskrá!$A$2:$D$1156,MATCH(D235,Leikmannaskrá!$A$2:$A$1160,0),2))),"")</f>
        <v/>
      </c>
      <c r="P235" s="13" t="str">
        <f>IFERROR(INDEX(Leikmannaskrá!$A$2:$D$1156,MATCH(D235,Leikmannaskrá!$A$2:$A$1160,0),4),"")</f>
        <v/>
      </c>
      <c r="Q235" s="13" t="str">
        <f>IFERROR(IF(AND(P235="Male",B235="Einliðaleikur"),INDEX(Einl.kk!$A$3:$F$1037,MATCH(Skráningarblað!O235,Einl.kk!$D$3:$D$1037,0),2),IF(AND(P235="Male",B235="Tvíliðaleikur"),INDEX(Tvíl.kk!$A$3:$F$1052,MATCH(Skráningarblað!O235,Tvíl.kk!$D$3:$D$1052,0),2),IF(AND(P235="Male",B235="Tvenndarleikur"),INDEX(Tvennd.kk!$A$3:$F$1020,MATCH(Skráningarblað!O235,Tvennd.kk!$D$3:$D$1020,0),2),IF(AND(P235="Female",B235="Einliðaleikur"),INDEX(Einl.kvk!$A$3:$F$1001,MATCH(Skráningarblað!O235,Einl.kvk!$D$3:$D$1001,0),2),IF(AND(P235="Female",B235="Tvíliðaleikur"),INDEX(Tvíl.kvk!$A$3:$F$1002,MATCH(Skráningarblað!O235,Tvíl.kvk!$D$3:$D$1002,0),2),IF(AND(P235="Female",B235="Tvenndarleikur"),INDEX(Tvennd.kvk!$A$3:$F$1006,MATCH(Skráningarblað!O235,Tvennd.kvk!$D$3:$D$1006,0),2),"")))))),"2. Deild")</f>
        <v/>
      </c>
      <c r="R235" s="13" t="str">
        <f t="shared" si="22"/>
        <v/>
      </c>
      <c r="S235" s="13" t="str">
        <f>IFERROR(IF(AND(P235="Male",B235="Einliðaleikur"),INDEX(Einl.kk!$A$3:$F$1037,MATCH(Skráningarblað!O235,Einl.kk!$D$3:$D$1037,0),6),IF(AND(P235="Male",B235="Tvíliðaleikur"),INDEX(Tvíl.kk!$A$3:$F$1052,MATCH(Skráningarblað!O235,Tvíl.kk!$D$3:$D$1052,0),6),IF(AND(P235="Male",B235="Tvenndarleikur"),INDEX(Tvennd.kk!$A$3:$F$1020,MATCH(Skráningarblað!O235,Tvennd.kk!$D$3:$D$1020,0),6),IF(AND(P235="Female",B235="Einliðaleikur"),INDEX(Einl.kvk!$A$3:$F$1001,MATCH(Skráningarblað!O235,Einl.kvk!$D$3:$D$1001,0),6),IF(AND(P235="Female",B235="Tvíliðaleikur"),INDEX(Tvíl.kvk!$A$3:$F$1002,MATCH(Skráningarblað!O235,Tvíl.kvk!$D$3:$D$1002,0),6),IF(AND(P235="Female",B235="Tvenndarleikur"),INDEX(Tvennd.kvk!$A$3:$F$1006,MATCH(Skráningarblað!O235,Tvennd.kvk!$D$3:$D$1006,0),6),"")))))),0)</f>
        <v/>
      </c>
      <c r="T235" s="13" t="str">
        <f>IFERROR(INDEX(Leikmannaskrá!$A$2:$E$597,MATCH(A235,Leikmannaskrá!$A$2:$A$597,0),5),"")</f>
        <v/>
      </c>
      <c r="U235" s="29" t="str">
        <f t="shared" si="23"/>
        <v/>
      </c>
    </row>
    <row r="236" spans="1:21" x14ac:dyDescent="0.35">
      <c r="A236" s="28"/>
      <c r="B236" s="28"/>
      <c r="C236" s="28"/>
      <c r="D236" s="28"/>
      <c r="E236" s="28"/>
      <c r="F236" s="13" t="str">
        <f>IFERROR(INDEX(Leikmannaskrá!$A$2:$D$1156,MATCH(A236,Leikmannaskrá!$A$2:$A$1160,0),2),"")</f>
        <v/>
      </c>
      <c r="G236" s="13" t="str">
        <f>IFERROR(INDEX(Leikmannaskrá!$A$2:$D$1156,MATCH(A236,Leikmannaskrá!$A$2:$A$1160,0),4),"")</f>
        <v/>
      </c>
      <c r="H236" s="13" t="str">
        <f>IFERROR(INDEX(Leikmannaskrá!$A$2:$D$1156,MATCH(A236,Leikmannaskrá!$A$2:$A$1160,0),3),"")</f>
        <v/>
      </c>
      <c r="I236" s="13" t="str">
        <f>IFERROR(IF(AND(G236="Male",B236="Einliðaleikur"),INDEX(Einl.kk!$A$3:$F$1037,MATCH(Skráningarblað!F236,Einl.kk!$D$3:$D$1037,0),2),IF(AND(G236="Male",B236="Tvíliðaleikur"),INDEX(Tvíl.kk!$A$3:$F$1052,MATCH(Skráningarblað!F236,Tvíl.kk!$D$3:$D$1052,0),2),IF(AND(G236="Male",B236="Tvenndarleikur"),INDEX(Tvennd.kk!$A$3:$F$1020,MATCH(Skráningarblað!F236,Tvennd.kk!$D$3:$D$1020,0),2),IF(AND(G236="Female",B236="Einliðaleikur"),INDEX(Einl.kvk!$A$3:$F$1001,MATCH(Skráningarblað!F236,Einl.kvk!$D$3:$D$1001,0),2),IF(AND(G236="Female",B236="Tvíliðaleikur"),INDEX(Tvíl.kvk!$A$3:$F$1002,MATCH(Skráningarblað!F236,Tvíl.kvk!$D$3:$D$1002,0),2),IF(AND(G236="Female",B236="Tvenndarleikur"),INDEX(Tvennd.kvk!$A$3:$F$1006,MATCH(Skráningarblað!F236,Tvennd.kvk!$D$3:$D$1006,0),2),"")))))),"2. Deild")</f>
        <v/>
      </c>
      <c r="J236" s="13" t="str">
        <f t="shared" si="18"/>
        <v/>
      </c>
      <c r="K236" s="13" t="str">
        <f t="shared" si="19"/>
        <v/>
      </c>
      <c r="L236" s="13">
        <f t="shared" si="20"/>
        <v>0</v>
      </c>
      <c r="M236" s="13" t="str">
        <f t="shared" si="21"/>
        <v xml:space="preserve"> -  </v>
      </c>
      <c r="N236" s="13" t="str">
        <f>IFERROR(IF(AND(G236="Male",B236="Einliðaleikur"),INDEX(Einl.kk!$A$3:$F$1037,MATCH(Skráningarblað!F236,Einl.kk!$D$3:$D$1037,0),6),IF(AND(G236="Male",B236="Tvíliðaleikur"),INDEX(Tvíl.kk!$A$3:$F$1052,MATCH(Skráningarblað!F236,Tvíl.kk!$D$3:$D$1052,0),6),IF(AND(G236="Male",B236="Tvenndarleikur"),INDEX(Tvennd.kk!$A$3:$F$1020,MATCH(Skráningarblað!F236,Tvennd.kk!$D$3:$D$1020,0),6),IF(AND(G236="Female",B236="Einliðaleikur"),INDEX(Einl.kvk!$A$3:$F$1001,MATCH(Skráningarblað!F236,Einl.kvk!$D$3:$D$1001,0),6),IF(AND(G236="Female",B236="Tvíliðaleikur"),INDEX(Tvíl.kvk!$A$3:$F$1002,MATCH(Skráningarblað!F236,Tvíl.kvk!$D$3:$D$1002,0),6),IF(AND(G236="Female",B236="Tvenndarleikur"),INDEX(Tvennd.kvk!$A$3:$F$1006,MATCH(Skráningarblað!F236,Tvennd.kvk!$D$3:$D$1006,0),6),"")))))),0)</f>
        <v/>
      </c>
      <c r="O236" s="13" t="str">
        <f>IFERROR(IF(F236="","",IF(AND(NOT(B236="Einliðaleikur"),D236=""),"Partner Wanted",INDEX(Leikmannaskrá!$A$2:$D$1156,MATCH(D236,Leikmannaskrá!$A$2:$A$1160,0),2))),"")</f>
        <v/>
      </c>
      <c r="P236" s="13" t="str">
        <f>IFERROR(INDEX(Leikmannaskrá!$A$2:$D$1156,MATCH(D236,Leikmannaskrá!$A$2:$A$1160,0),4),"")</f>
        <v/>
      </c>
      <c r="Q236" s="13" t="str">
        <f>IFERROR(IF(AND(P236="Male",B236="Einliðaleikur"),INDEX(Einl.kk!$A$3:$F$1037,MATCH(Skráningarblað!O236,Einl.kk!$D$3:$D$1037,0),2),IF(AND(P236="Male",B236="Tvíliðaleikur"),INDEX(Tvíl.kk!$A$3:$F$1052,MATCH(Skráningarblað!O236,Tvíl.kk!$D$3:$D$1052,0),2),IF(AND(P236="Male",B236="Tvenndarleikur"),INDEX(Tvennd.kk!$A$3:$F$1020,MATCH(Skráningarblað!O236,Tvennd.kk!$D$3:$D$1020,0),2),IF(AND(P236="Female",B236="Einliðaleikur"),INDEX(Einl.kvk!$A$3:$F$1001,MATCH(Skráningarblað!O236,Einl.kvk!$D$3:$D$1001,0),2),IF(AND(P236="Female",B236="Tvíliðaleikur"),INDEX(Tvíl.kvk!$A$3:$F$1002,MATCH(Skráningarblað!O236,Tvíl.kvk!$D$3:$D$1002,0),2),IF(AND(P236="Female",B236="Tvenndarleikur"),INDEX(Tvennd.kvk!$A$3:$F$1006,MATCH(Skráningarblað!O236,Tvennd.kvk!$D$3:$D$1006,0),2),"")))))),"2. Deild")</f>
        <v/>
      </c>
      <c r="R236" s="13" t="str">
        <f t="shared" si="22"/>
        <v/>
      </c>
      <c r="S236" s="13" t="str">
        <f>IFERROR(IF(AND(P236="Male",B236="Einliðaleikur"),INDEX(Einl.kk!$A$3:$F$1037,MATCH(Skráningarblað!O236,Einl.kk!$D$3:$D$1037,0),6),IF(AND(P236="Male",B236="Tvíliðaleikur"),INDEX(Tvíl.kk!$A$3:$F$1052,MATCH(Skráningarblað!O236,Tvíl.kk!$D$3:$D$1052,0),6),IF(AND(P236="Male",B236="Tvenndarleikur"),INDEX(Tvennd.kk!$A$3:$F$1020,MATCH(Skráningarblað!O236,Tvennd.kk!$D$3:$D$1020,0),6),IF(AND(P236="Female",B236="Einliðaleikur"),INDEX(Einl.kvk!$A$3:$F$1001,MATCH(Skráningarblað!O236,Einl.kvk!$D$3:$D$1001,0),6),IF(AND(P236="Female",B236="Tvíliðaleikur"),INDEX(Tvíl.kvk!$A$3:$F$1002,MATCH(Skráningarblað!O236,Tvíl.kvk!$D$3:$D$1002,0),6),IF(AND(P236="Female",B236="Tvenndarleikur"),INDEX(Tvennd.kvk!$A$3:$F$1006,MATCH(Skráningarblað!O236,Tvennd.kvk!$D$3:$D$1006,0),6),"")))))),0)</f>
        <v/>
      </c>
      <c r="T236" s="13" t="str">
        <f>IFERROR(INDEX(Leikmannaskrá!$A$2:$E$597,MATCH(A236,Leikmannaskrá!$A$2:$A$597,0),5),"")</f>
        <v/>
      </c>
      <c r="U236" s="29" t="str">
        <f t="shared" si="23"/>
        <v/>
      </c>
    </row>
    <row r="237" spans="1:21" x14ac:dyDescent="0.35">
      <c r="A237" s="28"/>
      <c r="B237" s="28"/>
      <c r="C237" s="28"/>
      <c r="D237" s="28"/>
      <c r="E237" s="28"/>
      <c r="F237" s="13" t="str">
        <f>IFERROR(INDEX(Leikmannaskrá!$A$2:$D$1156,MATCH(A237,Leikmannaskrá!$A$2:$A$1160,0),2),"")</f>
        <v/>
      </c>
      <c r="G237" s="13" t="str">
        <f>IFERROR(INDEX(Leikmannaskrá!$A$2:$D$1156,MATCH(A237,Leikmannaskrá!$A$2:$A$1160,0),4),"")</f>
        <v/>
      </c>
      <c r="H237" s="13" t="str">
        <f>IFERROR(INDEX(Leikmannaskrá!$A$2:$D$1156,MATCH(A237,Leikmannaskrá!$A$2:$A$1160,0),3),"")</f>
        <v/>
      </c>
      <c r="I237" s="13" t="str">
        <f>IFERROR(IF(AND(G237="Male",B237="Einliðaleikur"),INDEX(Einl.kk!$A$3:$F$1037,MATCH(Skráningarblað!F237,Einl.kk!$D$3:$D$1037,0),2),IF(AND(G237="Male",B237="Tvíliðaleikur"),INDEX(Tvíl.kk!$A$3:$F$1052,MATCH(Skráningarblað!F237,Tvíl.kk!$D$3:$D$1052,0),2),IF(AND(G237="Male",B237="Tvenndarleikur"),INDEX(Tvennd.kk!$A$3:$F$1020,MATCH(Skráningarblað!F237,Tvennd.kk!$D$3:$D$1020,0),2),IF(AND(G237="Female",B237="Einliðaleikur"),INDEX(Einl.kvk!$A$3:$F$1001,MATCH(Skráningarblað!F237,Einl.kvk!$D$3:$D$1001,0),2),IF(AND(G237="Female",B237="Tvíliðaleikur"),INDEX(Tvíl.kvk!$A$3:$F$1002,MATCH(Skráningarblað!F237,Tvíl.kvk!$D$3:$D$1002,0),2),IF(AND(G237="Female",B237="Tvenndarleikur"),INDEX(Tvennd.kvk!$A$3:$F$1006,MATCH(Skráningarblað!F237,Tvennd.kvk!$D$3:$D$1006,0),2),"")))))),"2. Deild")</f>
        <v/>
      </c>
      <c r="J237" s="13" t="str">
        <f t="shared" si="18"/>
        <v/>
      </c>
      <c r="K237" s="13" t="str">
        <f t="shared" si="19"/>
        <v/>
      </c>
      <c r="L237" s="13">
        <f t="shared" si="20"/>
        <v>0</v>
      </c>
      <c r="M237" s="13" t="str">
        <f t="shared" si="21"/>
        <v xml:space="preserve"> -  </v>
      </c>
      <c r="N237" s="13" t="str">
        <f>IFERROR(IF(AND(G237="Male",B237="Einliðaleikur"),INDEX(Einl.kk!$A$3:$F$1037,MATCH(Skráningarblað!F237,Einl.kk!$D$3:$D$1037,0),6),IF(AND(G237="Male",B237="Tvíliðaleikur"),INDEX(Tvíl.kk!$A$3:$F$1052,MATCH(Skráningarblað!F237,Tvíl.kk!$D$3:$D$1052,0),6),IF(AND(G237="Male",B237="Tvenndarleikur"),INDEX(Tvennd.kk!$A$3:$F$1020,MATCH(Skráningarblað!F237,Tvennd.kk!$D$3:$D$1020,0),6),IF(AND(G237="Female",B237="Einliðaleikur"),INDEX(Einl.kvk!$A$3:$F$1001,MATCH(Skráningarblað!F237,Einl.kvk!$D$3:$D$1001,0),6),IF(AND(G237="Female",B237="Tvíliðaleikur"),INDEX(Tvíl.kvk!$A$3:$F$1002,MATCH(Skráningarblað!F237,Tvíl.kvk!$D$3:$D$1002,0),6),IF(AND(G237="Female",B237="Tvenndarleikur"),INDEX(Tvennd.kvk!$A$3:$F$1006,MATCH(Skráningarblað!F237,Tvennd.kvk!$D$3:$D$1006,0),6),"")))))),0)</f>
        <v/>
      </c>
      <c r="O237" s="13" t="str">
        <f>IFERROR(IF(F237="","",IF(AND(NOT(B237="Einliðaleikur"),D237=""),"Partner Wanted",INDEX(Leikmannaskrá!$A$2:$D$1156,MATCH(D237,Leikmannaskrá!$A$2:$A$1160,0),2))),"")</f>
        <v/>
      </c>
      <c r="P237" s="13" t="str">
        <f>IFERROR(INDEX(Leikmannaskrá!$A$2:$D$1156,MATCH(D237,Leikmannaskrá!$A$2:$A$1160,0),4),"")</f>
        <v/>
      </c>
      <c r="Q237" s="13" t="str">
        <f>IFERROR(IF(AND(P237="Male",B237="Einliðaleikur"),INDEX(Einl.kk!$A$3:$F$1037,MATCH(Skráningarblað!O237,Einl.kk!$D$3:$D$1037,0),2),IF(AND(P237="Male",B237="Tvíliðaleikur"),INDEX(Tvíl.kk!$A$3:$F$1052,MATCH(Skráningarblað!O237,Tvíl.kk!$D$3:$D$1052,0),2),IF(AND(P237="Male",B237="Tvenndarleikur"),INDEX(Tvennd.kk!$A$3:$F$1020,MATCH(Skráningarblað!O237,Tvennd.kk!$D$3:$D$1020,0),2),IF(AND(P237="Female",B237="Einliðaleikur"),INDEX(Einl.kvk!$A$3:$F$1001,MATCH(Skráningarblað!O237,Einl.kvk!$D$3:$D$1001,0),2),IF(AND(P237="Female",B237="Tvíliðaleikur"),INDEX(Tvíl.kvk!$A$3:$F$1002,MATCH(Skráningarblað!O237,Tvíl.kvk!$D$3:$D$1002,0),2),IF(AND(P237="Female",B237="Tvenndarleikur"),INDEX(Tvennd.kvk!$A$3:$F$1006,MATCH(Skráningarblað!O237,Tvennd.kvk!$D$3:$D$1006,0),2),"")))))),"2. Deild")</f>
        <v/>
      </c>
      <c r="R237" s="13" t="str">
        <f t="shared" si="22"/>
        <v/>
      </c>
      <c r="S237" s="13" t="str">
        <f>IFERROR(IF(AND(P237="Male",B237="Einliðaleikur"),INDEX(Einl.kk!$A$3:$F$1037,MATCH(Skráningarblað!O237,Einl.kk!$D$3:$D$1037,0),6),IF(AND(P237="Male",B237="Tvíliðaleikur"),INDEX(Tvíl.kk!$A$3:$F$1052,MATCH(Skráningarblað!O237,Tvíl.kk!$D$3:$D$1052,0),6),IF(AND(P237="Male",B237="Tvenndarleikur"),INDEX(Tvennd.kk!$A$3:$F$1020,MATCH(Skráningarblað!O237,Tvennd.kk!$D$3:$D$1020,0),6),IF(AND(P237="Female",B237="Einliðaleikur"),INDEX(Einl.kvk!$A$3:$F$1001,MATCH(Skráningarblað!O237,Einl.kvk!$D$3:$D$1001,0),6),IF(AND(P237="Female",B237="Tvíliðaleikur"),INDEX(Tvíl.kvk!$A$3:$F$1002,MATCH(Skráningarblað!O237,Tvíl.kvk!$D$3:$D$1002,0),6),IF(AND(P237="Female",B237="Tvenndarleikur"),INDEX(Tvennd.kvk!$A$3:$F$1006,MATCH(Skráningarblað!O237,Tvennd.kvk!$D$3:$D$1006,0),6),"")))))),0)</f>
        <v/>
      </c>
      <c r="T237" s="13" t="str">
        <f>IFERROR(INDEX(Leikmannaskrá!$A$2:$E$597,MATCH(A237,Leikmannaskrá!$A$2:$A$597,0),5),"")</f>
        <v/>
      </c>
      <c r="U237" s="29" t="str">
        <f t="shared" si="23"/>
        <v/>
      </c>
    </row>
    <row r="238" spans="1:21" x14ac:dyDescent="0.35">
      <c r="A238" s="28"/>
      <c r="B238" s="28"/>
      <c r="C238" s="28"/>
      <c r="D238" s="28"/>
      <c r="E238" s="28"/>
      <c r="F238" s="13" t="str">
        <f>IFERROR(INDEX(Leikmannaskrá!$A$2:$D$1156,MATCH(A238,Leikmannaskrá!$A$2:$A$1160,0),2),"")</f>
        <v/>
      </c>
      <c r="G238" s="13" t="str">
        <f>IFERROR(INDEX(Leikmannaskrá!$A$2:$D$1156,MATCH(A238,Leikmannaskrá!$A$2:$A$1160,0),4),"")</f>
        <v/>
      </c>
      <c r="H238" s="13" t="str">
        <f>IFERROR(INDEX(Leikmannaskrá!$A$2:$D$1156,MATCH(A238,Leikmannaskrá!$A$2:$A$1160,0),3),"")</f>
        <v/>
      </c>
      <c r="I238" s="13" t="str">
        <f>IFERROR(IF(AND(G238="Male",B238="Einliðaleikur"),INDEX(Einl.kk!$A$3:$F$1037,MATCH(Skráningarblað!F238,Einl.kk!$D$3:$D$1037,0),2),IF(AND(G238="Male",B238="Tvíliðaleikur"),INDEX(Tvíl.kk!$A$3:$F$1052,MATCH(Skráningarblað!F238,Tvíl.kk!$D$3:$D$1052,0),2),IF(AND(G238="Male",B238="Tvenndarleikur"),INDEX(Tvennd.kk!$A$3:$F$1020,MATCH(Skráningarblað!F238,Tvennd.kk!$D$3:$D$1020,0),2),IF(AND(G238="Female",B238="Einliðaleikur"),INDEX(Einl.kvk!$A$3:$F$1001,MATCH(Skráningarblað!F238,Einl.kvk!$D$3:$D$1001,0),2),IF(AND(G238="Female",B238="Tvíliðaleikur"),INDEX(Tvíl.kvk!$A$3:$F$1002,MATCH(Skráningarblað!F238,Tvíl.kvk!$D$3:$D$1002,0),2),IF(AND(G238="Female",B238="Tvenndarleikur"),INDEX(Tvennd.kvk!$A$3:$F$1006,MATCH(Skráningarblað!F238,Tvennd.kvk!$D$3:$D$1006,0),2),"")))))),"2. Deild")</f>
        <v/>
      </c>
      <c r="J238" s="13" t="str">
        <f t="shared" si="18"/>
        <v/>
      </c>
      <c r="K238" s="13" t="str">
        <f t="shared" si="19"/>
        <v/>
      </c>
      <c r="L238" s="13">
        <f t="shared" si="20"/>
        <v>0</v>
      </c>
      <c r="M238" s="13" t="str">
        <f t="shared" si="21"/>
        <v xml:space="preserve"> -  </v>
      </c>
      <c r="N238" s="13" t="str">
        <f>IFERROR(IF(AND(G238="Male",B238="Einliðaleikur"),INDEX(Einl.kk!$A$3:$F$1037,MATCH(Skráningarblað!F238,Einl.kk!$D$3:$D$1037,0),6),IF(AND(G238="Male",B238="Tvíliðaleikur"),INDEX(Tvíl.kk!$A$3:$F$1052,MATCH(Skráningarblað!F238,Tvíl.kk!$D$3:$D$1052,0),6),IF(AND(G238="Male",B238="Tvenndarleikur"),INDEX(Tvennd.kk!$A$3:$F$1020,MATCH(Skráningarblað!F238,Tvennd.kk!$D$3:$D$1020,0),6),IF(AND(G238="Female",B238="Einliðaleikur"),INDEX(Einl.kvk!$A$3:$F$1001,MATCH(Skráningarblað!F238,Einl.kvk!$D$3:$D$1001,0),6),IF(AND(G238="Female",B238="Tvíliðaleikur"),INDEX(Tvíl.kvk!$A$3:$F$1002,MATCH(Skráningarblað!F238,Tvíl.kvk!$D$3:$D$1002,0),6),IF(AND(G238="Female",B238="Tvenndarleikur"),INDEX(Tvennd.kvk!$A$3:$F$1006,MATCH(Skráningarblað!F238,Tvennd.kvk!$D$3:$D$1006,0),6),"")))))),0)</f>
        <v/>
      </c>
      <c r="O238" s="13" t="str">
        <f>IFERROR(IF(F238="","",IF(AND(NOT(B238="Einliðaleikur"),D238=""),"Partner Wanted",INDEX(Leikmannaskrá!$A$2:$D$1156,MATCH(D238,Leikmannaskrá!$A$2:$A$1160,0),2))),"")</f>
        <v/>
      </c>
      <c r="P238" s="13" t="str">
        <f>IFERROR(INDEX(Leikmannaskrá!$A$2:$D$1156,MATCH(D238,Leikmannaskrá!$A$2:$A$1160,0),4),"")</f>
        <v/>
      </c>
      <c r="Q238" s="13" t="str">
        <f>IFERROR(IF(AND(P238="Male",B238="Einliðaleikur"),INDEX(Einl.kk!$A$3:$F$1037,MATCH(Skráningarblað!O238,Einl.kk!$D$3:$D$1037,0),2),IF(AND(P238="Male",B238="Tvíliðaleikur"),INDEX(Tvíl.kk!$A$3:$F$1052,MATCH(Skráningarblað!O238,Tvíl.kk!$D$3:$D$1052,0),2),IF(AND(P238="Male",B238="Tvenndarleikur"),INDEX(Tvennd.kk!$A$3:$F$1020,MATCH(Skráningarblað!O238,Tvennd.kk!$D$3:$D$1020,0),2),IF(AND(P238="Female",B238="Einliðaleikur"),INDEX(Einl.kvk!$A$3:$F$1001,MATCH(Skráningarblað!O238,Einl.kvk!$D$3:$D$1001,0),2),IF(AND(P238="Female",B238="Tvíliðaleikur"),INDEX(Tvíl.kvk!$A$3:$F$1002,MATCH(Skráningarblað!O238,Tvíl.kvk!$D$3:$D$1002,0),2),IF(AND(P238="Female",B238="Tvenndarleikur"),INDEX(Tvennd.kvk!$A$3:$F$1006,MATCH(Skráningarblað!O238,Tvennd.kvk!$D$3:$D$1006,0),2),"")))))),"2. Deild")</f>
        <v/>
      </c>
      <c r="R238" s="13" t="str">
        <f t="shared" si="22"/>
        <v/>
      </c>
      <c r="S238" s="13" t="str">
        <f>IFERROR(IF(AND(P238="Male",B238="Einliðaleikur"),INDEX(Einl.kk!$A$3:$F$1037,MATCH(Skráningarblað!O238,Einl.kk!$D$3:$D$1037,0),6),IF(AND(P238="Male",B238="Tvíliðaleikur"),INDEX(Tvíl.kk!$A$3:$F$1052,MATCH(Skráningarblað!O238,Tvíl.kk!$D$3:$D$1052,0),6),IF(AND(P238="Male",B238="Tvenndarleikur"),INDEX(Tvennd.kk!$A$3:$F$1020,MATCH(Skráningarblað!O238,Tvennd.kk!$D$3:$D$1020,0),6),IF(AND(P238="Female",B238="Einliðaleikur"),INDEX(Einl.kvk!$A$3:$F$1001,MATCH(Skráningarblað!O238,Einl.kvk!$D$3:$D$1001,0),6),IF(AND(P238="Female",B238="Tvíliðaleikur"),INDEX(Tvíl.kvk!$A$3:$F$1002,MATCH(Skráningarblað!O238,Tvíl.kvk!$D$3:$D$1002,0),6),IF(AND(P238="Female",B238="Tvenndarleikur"),INDEX(Tvennd.kvk!$A$3:$F$1006,MATCH(Skráningarblað!O238,Tvennd.kvk!$D$3:$D$1006,0),6),"")))))),0)</f>
        <v/>
      </c>
      <c r="T238" s="13" t="str">
        <f>IFERROR(INDEX(Leikmannaskrá!$A$2:$E$597,MATCH(A238,Leikmannaskrá!$A$2:$A$597,0),5),"")</f>
        <v/>
      </c>
      <c r="U238" s="29" t="str">
        <f t="shared" si="23"/>
        <v/>
      </c>
    </row>
    <row r="239" spans="1:21" x14ac:dyDescent="0.35">
      <c r="A239" s="28"/>
      <c r="B239" s="28"/>
      <c r="C239" s="28"/>
      <c r="D239" s="28"/>
      <c r="E239" s="28"/>
      <c r="F239" s="13" t="str">
        <f>IFERROR(INDEX(Leikmannaskrá!$A$2:$D$1156,MATCH(A239,Leikmannaskrá!$A$2:$A$1160,0),2),"")</f>
        <v/>
      </c>
      <c r="G239" s="13" t="str">
        <f>IFERROR(INDEX(Leikmannaskrá!$A$2:$D$1156,MATCH(A239,Leikmannaskrá!$A$2:$A$1160,0),4),"")</f>
        <v/>
      </c>
      <c r="H239" s="13" t="str">
        <f>IFERROR(INDEX(Leikmannaskrá!$A$2:$D$1156,MATCH(A239,Leikmannaskrá!$A$2:$A$1160,0),3),"")</f>
        <v/>
      </c>
      <c r="I239" s="13" t="str">
        <f>IFERROR(IF(AND(G239="Male",B239="Einliðaleikur"),INDEX(Einl.kk!$A$3:$F$1037,MATCH(Skráningarblað!F239,Einl.kk!$D$3:$D$1037,0),2),IF(AND(G239="Male",B239="Tvíliðaleikur"),INDEX(Tvíl.kk!$A$3:$F$1052,MATCH(Skráningarblað!F239,Tvíl.kk!$D$3:$D$1052,0),2),IF(AND(G239="Male",B239="Tvenndarleikur"),INDEX(Tvennd.kk!$A$3:$F$1020,MATCH(Skráningarblað!F239,Tvennd.kk!$D$3:$D$1020,0),2),IF(AND(G239="Female",B239="Einliðaleikur"),INDEX(Einl.kvk!$A$3:$F$1001,MATCH(Skráningarblað!F239,Einl.kvk!$D$3:$D$1001,0),2),IF(AND(G239="Female",B239="Tvíliðaleikur"),INDEX(Tvíl.kvk!$A$3:$F$1002,MATCH(Skráningarblað!F239,Tvíl.kvk!$D$3:$D$1002,0),2),IF(AND(G239="Female",B239="Tvenndarleikur"),INDEX(Tvennd.kvk!$A$3:$F$1006,MATCH(Skráningarblað!F239,Tvennd.kvk!$D$3:$D$1006,0),2),"")))))),"2. Deild")</f>
        <v/>
      </c>
      <c r="J239" s="13" t="str">
        <f t="shared" si="18"/>
        <v/>
      </c>
      <c r="K239" s="13" t="str">
        <f t="shared" si="19"/>
        <v/>
      </c>
      <c r="L239" s="13">
        <f t="shared" si="20"/>
        <v>0</v>
      </c>
      <c r="M239" s="13" t="str">
        <f t="shared" si="21"/>
        <v xml:space="preserve"> -  </v>
      </c>
      <c r="N239" s="13" t="str">
        <f>IFERROR(IF(AND(G239="Male",B239="Einliðaleikur"),INDEX(Einl.kk!$A$3:$F$1037,MATCH(Skráningarblað!F239,Einl.kk!$D$3:$D$1037,0),6),IF(AND(G239="Male",B239="Tvíliðaleikur"),INDEX(Tvíl.kk!$A$3:$F$1052,MATCH(Skráningarblað!F239,Tvíl.kk!$D$3:$D$1052,0),6),IF(AND(G239="Male",B239="Tvenndarleikur"),INDEX(Tvennd.kk!$A$3:$F$1020,MATCH(Skráningarblað!F239,Tvennd.kk!$D$3:$D$1020,0),6),IF(AND(G239="Female",B239="Einliðaleikur"),INDEX(Einl.kvk!$A$3:$F$1001,MATCH(Skráningarblað!F239,Einl.kvk!$D$3:$D$1001,0),6),IF(AND(G239="Female",B239="Tvíliðaleikur"),INDEX(Tvíl.kvk!$A$3:$F$1002,MATCH(Skráningarblað!F239,Tvíl.kvk!$D$3:$D$1002,0),6),IF(AND(G239="Female",B239="Tvenndarleikur"),INDEX(Tvennd.kvk!$A$3:$F$1006,MATCH(Skráningarblað!F239,Tvennd.kvk!$D$3:$D$1006,0),6),"")))))),0)</f>
        <v/>
      </c>
      <c r="O239" s="13" t="str">
        <f>IFERROR(IF(F239="","",IF(AND(NOT(B239="Einliðaleikur"),D239=""),"Partner Wanted",INDEX(Leikmannaskrá!$A$2:$D$1156,MATCH(D239,Leikmannaskrá!$A$2:$A$1160,0),2))),"")</f>
        <v/>
      </c>
      <c r="P239" s="13" t="str">
        <f>IFERROR(INDEX(Leikmannaskrá!$A$2:$D$1156,MATCH(D239,Leikmannaskrá!$A$2:$A$1160,0),4),"")</f>
        <v/>
      </c>
      <c r="Q239" s="13" t="str">
        <f>IFERROR(IF(AND(P239="Male",B239="Einliðaleikur"),INDEX(Einl.kk!$A$3:$F$1037,MATCH(Skráningarblað!O239,Einl.kk!$D$3:$D$1037,0),2),IF(AND(P239="Male",B239="Tvíliðaleikur"),INDEX(Tvíl.kk!$A$3:$F$1052,MATCH(Skráningarblað!O239,Tvíl.kk!$D$3:$D$1052,0),2),IF(AND(P239="Male",B239="Tvenndarleikur"),INDEX(Tvennd.kk!$A$3:$F$1020,MATCH(Skráningarblað!O239,Tvennd.kk!$D$3:$D$1020,0),2),IF(AND(P239="Female",B239="Einliðaleikur"),INDEX(Einl.kvk!$A$3:$F$1001,MATCH(Skráningarblað!O239,Einl.kvk!$D$3:$D$1001,0),2),IF(AND(P239="Female",B239="Tvíliðaleikur"),INDEX(Tvíl.kvk!$A$3:$F$1002,MATCH(Skráningarblað!O239,Tvíl.kvk!$D$3:$D$1002,0),2),IF(AND(P239="Female",B239="Tvenndarleikur"),INDEX(Tvennd.kvk!$A$3:$F$1006,MATCH(Skráningarblað!O239,Tvennd.kvk!$D$3:$D$1006,0),2),"")))))),"2. Deild")</f>
        <v/>
      </c>
      <c r="R239" s="13" t="str">
        <f t="shared" si="22"/>
        <v/>
      </c>
      <c r="S239" s="13" t="str">
        <f>IFERROR(IF(AND(P239="Male",B239="Einliðaleikur"),INDEX(Einl.kk!$A$3:$F$1037,MATCH(Skráningarblað!O239,Einl.kk!$D$3:$D$1037,0),6),IF(AND(P239="Male",B239="Tvíliðaleikur"),INDEX(Tvíl.kk!$A$3:$F$1052,MATCH(Skráningarblað!O239,Tvíl.kk!$D$3:$D$1052,0),6),IF(AND(P239="Male",B239="Tvenndarleikur"),INDEX(Tvennd.kk!$A$3:$F$1020,MATCH(Skráningarblað!O239,Tvennd.kk!$D$3:$D$1020,0),6),IF(AND(P239="Female",B239="Einliðaleikur"),INDEX(Einl.kvk!$A$3:$F$1001,MATCH(Skráningarblað!O239,Einl.kvk!$D$3:$D$1001,0),6),IF(AND(P239="Female",B239="Tvíliðaleikur"),INDEX(Tvíl.kvk!$A$3:$F$1002,MATCH(Skráningarblað!O239,Tvíl.kvk!$D$3:$D$1002,0),6),IF(AND(P239="Female",B239="Tvenndarleikur"),INDEX(Tvennd.kvk!$A$3:$F$1006,MATCH(Skráningarblað!O239,Tvennd.kvk!$D$3:$D$1006,0),6),"")))))),0)</f>
        <v/>
      </c>
      <c r="T239" s="13" t="str">
        <f>IFERROR(INDEX(Leikmannaskrá!$A$2:$E$597,MATCH(A239,Leikmannaskrá!$A$2:$A$597,0),5),"")</f>
        <v/>
      </c>
      <c r="U239" s="29" t="str">
        <f t="shared" si="23"/>
        <v/>
      </c>
    </row>
    <row r="240" spans="1:21" x14ac:dyDescent="0.35">
      <c r="A240" s="28"/>
      <c r="B240" s="28"/>
      <c r="C240" s="28"/>
      <c r="D240" s="28"/>
      <c r="E240" s="28"/>
      <c r="F240" s="13" t="str">
        <f>IFERROR(INDEX(Leikmannaskrá!$A$2:$D$1156,MATCH(A240,Leikmannaskrá!$A$2:$A$1160,0),2),"")</f>
        <v/>
      </c>
      <c r="G240" s="13" t="str">
        <f>IFERROR(INDEX(Leikmannaskrá!$A$2:$D$1156,MATCH(A240,Leikmannaskrá!$A$2:$A$1160,0),4),"")</f>
        <v/>
      </c>
      <c r="H240" s="13" t="str">
        <f>IFERROR(INDEX(Leikmannaskrá!$A$2:$D$1156,MATCH(A240,Leikmannaskrá!$A$2:$A$1160,0),3),"")</f>
        <v/>
      </c>
      <c r="I240" s="13" t="str">
        <f>IFERROR(IF(AND(G240="Male",B240="Einliðaleikur"),INDEX(Einl.kk!$A$3:$F$1037,MATCH(Skráningarblað!F240,Einl.kk!$D$3:$D$1037,0),2),IF(AND(G240="Male",B240="Tvíliðaleikur"),INDEX(Tvíl.kk!$A$3:$F$1052,MATCH(Skráningarblað!F240,Tvíl.kk!$D$3:$D$1052,0),2),IF(AND(G240="Male",B240="Tvenndarleikur"),INDEX(Tvennd.kk!$A$3:$F$1020,MATCH(Skráningarblað!F240,Tvennd.kk!$D$3:$D$1020,0),2),IF(AND(G240="Female",B240="Einliðaleikur"),INDEX(Einl.kvk!$A$3:$F$1001,MATCH(Skráningarblað!F240,Einl.kvk!$D$3:$D$1001,0),2),IF(AND(G240="Female",B240="Tvíliðaleikur"),INDEX(Tvíl.kvk!$A$3:$F$1002,MATCH(Skráningarblað!F240,Tvíl.kvk!$D$3:$D$1002,0),2),IF(AND(G240="Female",B240="Tvenndarleikur"),INDEX(Tvennd.kvk!$A$3:$F$1006,MATCH(Skráningarblað!F240,Tvennd.kvk!$D$3:$D$1006,0),2),"")))))),"2. Deild")</f>
        <v/>
      </c>
      <c r="J240" s="13" t="str">
        <f t="shared" si="18"/>
        <v/>
      </c>
      <c r="K240" s="13" t="str">
        <f t="shared" si="19"/>
        <v/>
      </c>
      <c r="L240" s="13">
        <f t="shared" si="20"/>
        <v>0</v>
      </c>
      <c r="M240" s="13" t="str">
        <f t="shared" si="21"/>
        <v xml:space="preserve"> -  </v>
      </c>
      <c r="N240" s="13" t="str">
        <f>IFERROR(IF(AND(G240="Male",B240="Einliðaleikur"),INDEX(Einl.kk!$A$3:$F$1037,MATCH(Skráningarblað!F240,Einl.kk!$D$3:$D$1037,0),6),IF(AND(G240="Male",B240="Tvíliðaleikur"),INDEX(Tvíl.kk!$A$3:$F$1052,MATCH(Skráningarblað!F240,Tvíl.kk!$D$3:$D$1052,0),6),IF(AND(G240="Male",B240="Tvenndarleikur"),INDEX(Tvennd.kk!$A$3:$F$1020,MATCH(Skráningarblað!F240,Tvennd.kk!$D$3:$D$1020,0),6),IF(AND(G240="Female",B240="Einliðaleikur"),INDEX(Einl.kvk!$A$3:$F$1001,MATCH(Skráningarblað!F240,Einl.kvk!$D$3:$D$1001,0),6),IF(AND(G240="Female",B240="Tvíliðaleikur"),INDEX(Tvíl.kvk!$A$3:$F$1002,MATCH(Skráningarblað!F240,Tvíl.kvk!$D$3:$D$1002,0),6),IF(AND(G240="Female",B240="Tvenndarleikur"),INDEX(Tvennd.kvk!$A$3:$F$1006,MATCH(Skráningarblað!F240,Tvennd.kvk!$D$3:$D$1006,0),6),"")))))),0)</f>
        <v/>
      </c>
      <c r="O240" s="13" t="str">
        <f>IFERROR(IF(F240="","",IF(AND(NOT(B240="Einliðaleikur"),D240=""),"Partner Wanted",INDEX(Leikmannaskrá!$A$2:$D$1156,MATCH(D240,Leikmannaskrá!$A$2:$A$1160,0),2))),"")</f>
        <v/>
      </c>
      <c r="P240" s="13" t="str">
        <f>IFERROR(INDEX(Leikmannaskrá!$A$2:$D$1156,MATCH(D240,Leikmannaskrá!$A$2:$A$1160,0),4),"")</f>
        <v/>
      </c>
      <c r="Q240" s="13" t="str">
        <f>IFERROR(IF(AND(P240="Male",B240="Einliðaleikur"),INDEX(Einl.kk!$A$3:$F$1037,MATCH(Skráningarblað!O240,Einl.kk!$D$3:$D$1037,0),2),IF(AND(P240="Male",B240="Tvíliðaleikur"),INDEX(Tvíl.kk!$A$3:$F$1052,MATCH(Skráningarblað!O240,Tvíl.kk!$D$3:$D$1052,0),2),IF(AND(P240="Male",B240="Tvenndarleikur"),INDEX(Tvennd.kk!$A$3:$F$1020,MATCH(Skráningarblað!O240,Tvennd.kk!$D$3:$D$1020,0),2),IF(AND(P240="Female",B240="Einliðaleikur"),INDEX(Einl.kvk!$A$3:$F$1001,MATCH(Skráningarblað!O240,Einl.kvk!$D$3:$D$1001,0),2),IF(AND(P240="Female",B240="Tvíliðaleikur"),INDEX(Tvíl.kvk!$A$3:$F$1002,MATCH(Skráningarblað!O240,Tvíl.kvk!$D$3:$D$1002,0),2),IF(AND(P240="Female",B240="Tvenndarleikur"),INDEX(Tvennd.kvk!$A$3:$F$1006,MATCH(Skráningarblað!O240,Tvennd.kvk!$D$3:$D$1006,0),2),"")))))),"2. Deild")</f>
        <v/>
      </c>
      <c r="R240" s="13" t="str">
        <f t="shared" si="22"/>
        <v/>
      </c>
      <c r="S240" s="13" t="str">
        <f>IFERROR(IF(AND(P240="Male",B240="Einliðaleikur"),INDEX(Einl.kk!$A$3:$F$1037,MATCH(Skráningarblað!O240,Einl.kk!$D$3:$D$1037,0),6),IF(AND(P240="Male",B240="Tvíliðaleikur"),INDEX(Tvíl.kk!$A$3:$F$1052,MATCH(Skráningarblað!O240,Tvíl.kk!$D$3:$D$1052,0),6),IF(AND(P240="Male",B240="Tvenndarleikur"),INDEX(Tvennd.kk!$A$3:$F$1020,MATCH(Skráningarblað!O240,Tvennd.kk!$D$3:$D$1020,0),6),IF(AND(P240="Female",B240="Einliðaleikur"),INDEX(Einl.kvk!$A$3:$F$1001,MATCH(Skráningarblað!O240,Einl.kvk!$D$3:$D$1001,0),6),IF(AND(P240="Female",B240="Tvíliðaleikur"),INDEX(Tvíl.kvk!$A$3:$F$1002,MATCH(Skráningarblað!O240,Tvíl.kvk!$D$3:$D$1002,0),6),IF(AND(P240="Female",B240="Tvenndarleikur"),INDEX(Tvennd.kvk!$A$3:$F$1006,MATCH(Skráningarblað!O240,Tvennd.kvk!$D$3:$D$1006,0),6),"")))))),0)</f>
        <v/>
      </c>
      <c r="T240" s="13" t="str">
        <f>IFERROR(INDEX(Leikmannaskrá!$A$2:$E$597,MATCH(A240,Leikmannaskrá!$A$2:$A$597,0),5),"")</f>
        <v/>
      </c>
      <c r="U240" s="29" t="str">
        <f t="shared" si="23"/>
        <v/>
      </c>
    </row>
    <row r="241" spans="1:21" x14ac:dyDescent="0.35">
      <c r="A241" s="28"/>
      <c r="B241" s="28"/>
      <c r="C241" s="28"/>
      <c r="D241" s="28"/>
      <c r="E241" s="28"/>
      <c r="F241" s="13" t="str">
        <f>IFERROR(INDEX(Leikmannaskrá!$A$2:$D$1156,MATCH(A241,Leikmannaskrá!$A$2:$A$1160,0),2),"")</f>
        <v/>
      </c>
      <c r="G241" s="13" t="str">
        <f>IFERROR(INDEX(Leikmannaskrá!$A$2:$D$1156,MATCH(A241,Leikmannaskrá!$A$2:$A$1160,0),4),"")</f>
        <v/>
      </c>
      <c r="H241" s="13" t="str">
        <f>IFERROR(INDEX(Leikmannaskrá!$A$2:$D$1156,MATCH(A241,Leikmannaskrá!$A$2:$A$1160,0),3),"")</f>
        <v/>
      </c>
      <c r="I241" s="13" t="str">
        <f>IFERROR(IF(AND(G241="Male",B241="Einliðaleikur"),INDEX(Einl.kk!$A$3:$F$1037,MATCH(Skráningarblað!F241,Einl.kk!$D$3:$D$1037,0),2),IF(AND(G241="Male",B241="Tvíliðaleikur"),INDEX(Tvíl.kk!$A$3:$F$1052,MATCH(Skráningarblað!F241,Tvíl.kk!$D$3:$D$1052,0),2),IF(AND(G241="Male",B241="Tvenndarleikur"),INDEX(Tvennd.kk!$A$3:$F$1020,MATCH(Skráningarblað!F241,Tvennd.kk!$D$3:$D$1020,0),2),IF(AND(G241="Female",B241="Einliðaleikur"),INDEX(Einl.kvk!$A$3:$F$1001,MATCH(Skráningarblað!F241,Einl.kvk!$D$3:$D$1001,0),2),IF(AND(G241="Female",B241="Tvíliðaleikur"),INDEX(Tvíl.kvk!$A$3:$F$1002,MATCH(Skráningarblað!F241,Tvíl.kvk!$D$3:$D$1002,0),2),IF(AND(G241="Female",B241="Tvenndarleikur"),INDEX(Tvennd.kvk!$A$3:$F$1006,MATCH(Skráningarblað!F241,Tvennd.kvk!$D$3:$D$1006,0),2),"")))))),"2. Deild")</f>
        <v/>
      </c>
      <c r="J241" s="13" t="str">
        <f t="shared" si="18"/>
        <v/>
      </c>
      <c r="K241" s="13" t="str">
        <f t="shared" si="19"/>
        <v/>
      </c>
      <c r="L241" s="13">
        <f t="shared" si="20"/>
        <v>0</v>
      </c>
      <c r="M241" s="13" t="str">
        <f t="shared" si="21"/>
        <v xml:space="preserve"> -  </v>
      </c>
      <c r="N241" s="13" t="str">
        <f>IFERROR(IF(AND(G241="Male",B241="Einliðaleikur"),INDEX(Einl.kk!$A$3:$F$1037,MATCH(Skráningarblað!F241,Einl.kk!$D$3:$D$1037,0),6),IF(AND(G241="Male",B241="Tvíliðaleikur"),INDEX(Tvíl.kk!$A$3:$F$1052,MATCH(Skráningarblað!F241,Tvíl.kk!$D$3:$D$1052,0),6),IF(AND(G241="Male",B241="Tvenndarleikur"),INDEX(Tvennd.kk!$A$3:$F$1020,MATCH(Skráningarblað!F241,Tvennd.kk!$D$3:$D$1020,0),6),IF(AND(G241="Female",B241="Einliðaleikur"),INDEX(Einl.kvk!$A$3:$F$1001,MATCH(Skráningarblað!F241,Einl.kvk!$D$3:$D$1001,0),6),IF(AND(G241="Female",B241="Tvíliðaleikur"),INDEX(Tvíl.kvk!$A$3:$F$1002,MATCH(Skráningarblað!F241,Tvíl.kvk!$D$3:$D$1002,0),6),IF(AND(G241="Female",B241="Tvenndarleikur"),INDEX(Tvennd.kvk!$A$3:$F$1006,MATCH(Skráningarblað!F241,Tvennd.kvk!$D$3:$D$1006,0),6),"")))))),0)</f>
        <v/>
      </c>
      <c r="O241" s="13" t="str">
        <f>IFERROR(IF(F241="","",IF(AND(NOT(B241="Einliðaleikur"),D241=""),"Partner Wanted",INDEX(Leikmannaskrá!$A$2:$D$1156,MATCH(D241,Leikmannaskrá!$A$2:$A$1160,0),2))),"")</f>
        <v/>
      </c>
      <c r="P241" s="13" t="str">
        <f>IFERROR(INDEX(Leikmannaskrá!$A$2:$D$1156,MATCH(D241,Leikmannaskrá!$A$2:$A$1160,0),4),"")</f>
        <v/>
      </c>
      <c r="Q241" s="13" t="str">
        <f>IFERROR(IF(AND(P241="Male",B241="Einliðaleikur"),INDEX(Einl.kk!$A$3:$F$1037,MATCH(Skráningarblað!O241,Einl.kk!$D$3:$D$1037,0),2),IF(AND(P241="Male",B241="Tvíliðaleikur"),INDEX(Tvíl.kk!$A$3:$F$1052,MATCH(Skráningarblað!O241,Tvíl.kk!$D$3:$D$1052,0),2),IF(AND(P241="Male",B241="Tvenndarleikur"),INDEX(Tvennd.kk!$A$3:$F$1020,MATCH(Skráningarblað!O241,Tvennd.kk!$D$3:$D$1020,0),2),IF(AND(P241="Female",B241="Einliðaleikur"),INDEX(Einl.kvk!$A$3:$F$1001,MATCH(Skráningarblað!O241,Einl.kvk!$D$3:$D$1001,0),2),IF(AND(P241="Female",B241="Tvíliðaleikur"),INDEX(Tvíl.kvk!$A$3:$F$1002,MATCH(Skráningarblað!O241,Tvíl.kvk!$D$3:$D$1002,0),2),IF(AND(P241="Female",B241="Tvenndarleikur"),INDEX(Tvennd.kvk!$A$3:$F$1006,MATCH(Skráningarblað!O241,Tvennd.kvk!$D$3:$D$1006,0),2),"")))))),"2. Deild")</f>
        <v/>
      </c>
      <c r="R241" s="13" t="str">
        <f t="shared" si="22"/>
        <v/>
      </c>
      <c r="S241" s="13" t="str">
        <f>IFERROR(IF(AND(P241="Male",B241="Einliðaleikur"),INDEX(Einl.kk!$A$3:$F$1037,MATCH(Skráningarblað!O241,Einl.kk!$D$3:$D$1037,0),6),IF(AND(P241="Male",B241="Tvíliðaleikur"),INDEX(Tvíl.kk!$A$3:$F$1052,MATCH(Skráningarblað!O241,Tvíl.kk!$D$3:$D$1052,0),6),IF(AND(P241="Male",B241="Tvenndarleikur"),INDEX(Tvennd.kk!$A$3:$F$1020,MATCH(Skráningarblað!O241,Tvennd.kk!$D$3:$D$1020,0),6),IF(AND(P241="Female",B241="Einliðaleikur"),INDEX(Einl.kvk!$A$3:$F$1001,MATCH(Skráningarblað!O241,Einl.kvk!$D$3:$D$1001,0),6),IF(AND(P241="Female",B241="Tvíliðaleikur"),INDEX(Tvíl.kvk!$A$3:$F$1002,MATCH(Skráningarblað!O241,Tvíl.kvk!$D$3:$D$1002,0),6),IF(AND(P241="Female",B241="Tvenndarleikur"),INDEX(Tvennd.kvk!$A$3:$F$1006,MATCH(Skráningarblað!O241,Tvennd.kvk!$D$3:$D$1006,0),6),"")))))),0)</f>
        <v/>
      </c>
      <c r="T241" s="13" t="str">
        <f>IFERROR(INDEX(Leikmannaskrá!$A$2:$E$597,MATCH(A241,Leikmannaskrá!$A$2:$A$597,0),5),"")</f>
        <v/>
      </c>
      <c r="U241" s="29" t="str">
        <f t="shared" si="23"/>
        <v/>
      </c>
    </row>
    <row r="242" spans="1:21" x14ac:dyDescent="0.35">
      <c r="A242" s="28"/>
      <c r="B242" s="28"/>
      <c r="C242" s="28"/>
      <c r="D242" s="28"/>
      <c r="E242" s="28"/>
      <c r="F242" s="13" t="str">
        <f>IFERROR(INDEX(Leikmannaskrá!$A$2:$D$1156,MATCH(A242,Leikmannaskrá!$A$2:$A$1160,0),2),"")</f>
        <v/>
      </c>
      <c r="G242" s="13" t="str">
        <f>IFERROR(INDEX(Leikmannaskrá!$A$2:$D$1156,MATCH(A242,Leikmannaskrá!$A$2:$A$1160,0),4),"")</f>
        <v/>
      </c>
      <c r="H242" s="13" t="str">
        <f>IFERROR(INDEX(Leikmannaskrá!$A$2:$D$1156,MATCH(A242,Leikmannaskrá!$A$2:$A$1160,0),3),"")</f>
        <v/>
      </c>
      <c r="I242" s="13" t="str">
        <f>IFERROR(IF(AND(G242="Male",B242="Einliðaleikur"),INDEX(Einl.kk!$A$3:$F$1037,MATCH(Skráningarblað!F242,Einl.kk!$D$3:$D$1037,0),2),IF(AND(G242="Male",B242="Tvíliðaleikur"),INDEX(Tvíl.kk!$A$3:$F$1052,MATCH(Skráningarblað!F242,Tvíl.kk!$D$3:$D$1052,0),2),IF(AND(G242="Male",B242="Tvenndarleikur"),INDEX(Tvennd.kk!$A$3:$F$1020,MATCH(Skráningarblað!F242,Tvennd.kk!$D$3:$D$1020,0),2),IF(AND(G242="Female",B242="Einliðaleikur"),INDEX(Einl.kvk!$A$3:$F$1001,MATCH(Skráningarblað!F242,Einl.kvk!$D$3:$D$1001,0),2),IF(AND(G242="Female",B242="Tvíliðaleikur"),INDEX(Tvíl.kvk!$A$3:$F$1002,MATCH(Skráningarblað!F242,Tvíl.kvk!$D$3:$D$1002,0),2),IF(AND(G242="Female",B242="Tvenndarleikur"),INDEX(Tvennd.kvk!$A$3:$F$1006,MATCH(Skráningarblað!F242,Tvennd.kvk!$D$3:$D$1006,0),2),"")))))),"2. Deild")</f>
        <v/>
      </c>
      <c r="J242" s="13" t="str">
        <f t="shared" si="18"/>
        <v/>
      </c>
      <c r="K242" s="13" t="str">
        <f t="shared" si="19"/>
        <v/>
      </c>
      <c r="L242" s="13">
        <f t="shared" si="20"/>
        <v>0</v>
      </c>
      <c r="M242" s="13" t="str">
        <f t="shared" si="21"/>
        <v xml:space="preserve"> -  </v>
      </c>
      <c r="N242" s="13" t="str">
        <f>IFERROR(IF(AND(G242="Male",B242="Einliðaleikur"),INDEX(Einl.kk!$A$3:$F$1037,MATCH(Skráningarblað!F242,Einl.kk!$D$3:$D$1037,0),6),IF(AND(G242="Male",B242="Tvíliðaleikur"),INDEX(Tvíl.kk!$A$3:$F$1052,MATCH(Skráningarblað!F242,Tvíl.kk!$D$3:$D$1052,0),6),IF(AND(G242="Male",B242="Tvenndarleikur"),INDEX(Tvennd.kk!$A$3:$F$1020,MATCH(Skráningarblað!F242,Tvennd.kk!$D$3:$D$1020,0),6),IF(AND(G242="Female",B242="Einliðaleikur"),INDEX(Einl.kvk!$A$3:$F$1001,MATCH(Skráningarblað!F242,Einl.kvk!$D$3:$D$1001,0),6),IF(AND(G242="Female",B242="Tvíliðaleikur"),INDEX(Tvíl.kvk!$A$3:$F$1002,MATCH(Skráningarblað!F242,Tvíl.kvk!$D$3:$D$1002,0),6),IF(AND(G242="Female",B242="Tvenndarleikur"),INDEX(Tvennd.kvk!$A$3:$F$1006,MATCH(Skráningarblað!F242,Tvennd.kvk!$D$3:$D$1006,0),6),"")))))),0)</f>
        <v/>
      </c>
      <c r="O242" s="13" t="str">
        <f>IFERROR(IF(F242="","",IF(AND(NOT(B242="Einliðaleikur"),D242=""),"Partner Wanted",INDEX(Leikmannaskrá!$A$2:$D$1156,MATCH(D242,Leikmannaskrá!$A$2:$A$1160,0),2))),"")</f>
        <v/>
      </c>
      <c r="P242" s="13" t="str">
        <f>IFERROR(INDEX(Leikmannaskrá!$A$2:$D$1156,MATCH(D242,Leikmannaskrá!$A$2:$A$1160,0),4),"")</f>
        <v/>
      </c>
      <c r="Q242" s="13" t="str">
        <f>IFERROR(IF(AND(P242="Male",B242="Einliðaleikur"),INDEX(Einl.kk!$A$3:$F$1037,MATCH(Skráningarblað!O242,Einl.kk!$D$3:$D$1037,0),2),IF(AND(P242="Male",B242="Tvíliðaleikur"),INDEX(Tvíl.kk!$A$3:$F$1052,MATCH(Skráningarblað!O242,Tvíl.kk!$D$3:$D$1052,0),2),IF(AND(P242="Male",B242="Tvenndarleikur"),INDEX(Tvennd.kk!$A$3:$F$1020,MATCH(Skráningarblað!O242,Tvennd.kk!$D$3:$D$1020,0),2),IF(AND(P242="Female",B242="Einliðaleikur"),INDEX(Einl.kvk!$A$3:$F$1001,MATCH(Skráningarblað!O242,Einl.kvk!$D$3:$D$1001,0),2),IF(AND(P242="Female",B242="Tvíliðaleikur"),INDEX(Tvíl.kvk!$A$3:$F$1002,MATCH(Skráningarblað!O242,Tvíl.kvk!$D$3:$D$1002,0),2),IF(AND(P242="Female",B242="Tvenndarleikur"),INDEX(Tvennd.kvk!$A$3:$F$1006,MATCH(Skráningarblað!O242,Tvennd.kvk!$D$3:$D$1006,0),2),"")))))),"2. Deild")</f>
        <v/>
      </c>
      <c r="R242" s="13" t="str">
        <f t="shared" si="22"/>
        <v/>
      </c>
      <c r="S242" s="13" t="str">
        <f>IFERROR(IF(AND(P242="Male",B242="Einliðaleikur"),INDEX(Einl.kk!$A$3:$F$1037,MATCH(Skráningarblað!O242,Einl.kk!$D$3:$D$1037,0),6),IF(AND(P242="Male",B242="Tvíliðaleikur"),INDEX(Tvíl.kk!$A$3:$F$1052,MATCH(Skráningarblað!O242,Tvíl.kk!$D$3:$D$1052,0),6),IF(AND(P242="Male",B242="Tvenndarleikur"),INDEX(Tvennd.kk!$A$3:$F$1020,MATCH(Skráningarblað!O242,Tvennd.kk!$D$3:$D$1020,0),6),IF(AND(P242="Female",B242="Einliðaleikur"),INDEX(Einl.kvk!$A$3:$F$1001,MATCH(Skráningarblað!O242,Einl.kvk!$D$3:$D$1001,0),6),IF(AND(P242="Female",B242="Tvíliðaleikur"),INDEX(Tvíl.kvk!$A$3:$F$1002,MATCH(Skráningarblað!O242,Tvíl.kvk!$D$3:$D$1002,0),6),IF(AND(P242="Female",B242="Tvenndarleikur"),INDEX(Tvennd.kvk!$A$3:$F$1006,MATCH(Skráningarblað!O242,Tvennd.kvk!$D$3:$D$1006,0),6),"")))))),0)</f>
        <v/>
      </c>
      <c r="T242" s="13" t="str">
        <f>IFERROR(INDEX(Leikmannaskrá!$A$2:$E$597,MATCH(A242,Leikmannaskrá!$A$2:$A$597,0),5),"")</f>
        <v/>
      </c>
      <c r="U242" s="29" t="str">
        <f t="shared" si="23"/>
        <v/>
      </c>
    </row>
    <row r="243" spans="1:21" x14ac:dyDescent="0.35">
      <c r="A243" s="28"/>
      <c r="B243" s="28"/>
      <c r="C243" s="28"/>
      <c r="D243" s="28"/>
      <c r="E243" s="28"/>
      <c r="F243" s="13" t="str">
        <f>IFERROR(INDEX(Leikmannaskrá!$A$2:$D$1156,MATCH(A243,Leikmannaskrá!$A$2:$A$1160,0),2),"")</f>
        <v/>
      </c>
      <c r="G243" s="13" t="str">
        <f>IFERROR(INDEX(Leikmannaskrá!$A$2:$D$1156,MATCH(A243,Leikmannaskrá!$A$2:$A$1160,0),4),"")</f>
        <v/>
      </c>
      <c r="H243" s="13" t="str">
        <f>IFERROR(INDEX(Leikmannaskrá!$A$2:$D$1156,MATCH(A243,Leikmannaskrá!$A$2:$A$1160,0),3),"")</f>
        <v/>
      </c>
      <c r="I243" s="13" t="str">
        <f>IFERROR(IF(AND(G243="Male",B243="Einliðaleikur"),INDEX(Einl.kk!$A$3:$F$1037,MATCH(Skráningarblað!F243,Einl.kk!$D$3:$D$1037,0),2),IF(AND(G243="Male",B243="Tvíliðaleikur"),INDEX(Tvíl.kk!$A$3:$F$1052,MATCH(Skráningarblað!F243,Tvíl.kk!$D$3:$D$1052,0),2),IF(AND(G243="Male",B243="Tvenndarleikur"),INDEX(Tvennd.kk!$A$3:$F$1020,MATCH(Skráningarblað!F243,Tvennd.kk!$D$3:$D$1020,0),2),IF(AND(G243="Female",B243="Einliðaleikur"),INDEX(Einl.kvk!$A$3:$F$1001,MATCH(Skráningarblað!F243,Einl.kvk!$D$3:$D$1001,0),2),IF(AND(G243="Female",B243="Tvíliðaleikur"),INDEX(Tvíl.kvk!$A$3:$F$1002,MATCH(Skráningarblað!F243,Tvíl.kvk!$D$3:$D$1002,0),2),IF(AND(G243="Female",B243="Tvenndarleikur"),INDEX(Tvennd.kvk!$A$3:$F$1006,MATCH(Skráningarblað!F243,Tvennd.kvk!$D$3:$D$1006,0),2),"")))))),"2. Deild")</f>
        <v/>
      </c>
      <c r="J243" s="13" t="str">
        <f t="shared" si="18"/>
        <v/>
      </c>
      <c r="K243" s="13" t="str">
        <f t="shared" si="19"/>
        <v/>
      </c>
      <c r="L243" s="13">
        <f t="shared" si="20"/>
        <v>0</v>
      </c>
      <c r="M243" s="13" t="str">
        <f t="shared" si="21"/>
        <v xml:space="preserve"> -  </v>
      </c>
      <c r="N243" s="13" t="str">
        <f>IFERROR(IF(AND(G243="Male",B243="Einliðaleikur"),INDEX(Einl.kk!$A$3:$F$1037,MATCH(Skráningarblað!F243,Einl.kk!$D$3:$D$1037,0),6),IF(AND(G243="Male",B243="Tvíliðaleikur"),INDEX(Tvíl.kk!$A$3:$F$1052,MATCH(Skráningarblað!F243,Tvíl.kk!$D$3:$D$1052,0),6),IF(AND(G243="Male",B243="Tvenndarleikur"),INDEX(Tvennd.kk!$A$3:$F$1020,MATCH(Skráningarblað!F243,Tvennd.kk!$D$3:$D$1020,0),6),IF(AND(G243="Female",B243="Einliðaleikur"),INDEX(Einl.kvk!$A$3:$F$1001,MATCH(Skráningarblað!F243,Einl.kvk!$D$3:$D$1001,0),6),IF(AND(G243="Female",B243="Tvíliðaleikur"),INDEX(Tvíl.kvk!$A$3:$F$1002,MATCH(Skráningarblað!F243,Tvíl.kvk!$D$3:$D$1002,0),6),IF(AND(G243="Female",B243="Tvenndarleikur"),INDEX(Tvennd.kvk!$A$3:$F$1006,MATCH(Skráningarblað!F243,Tvennd.kvk!$D$3:$D$1006,0),6),"")))))),0)</f>
        <v/>
      </c>
      <c r="O243" s="13" t="str">
        <f>IFERROR(IF(F243="","",IF(AND(NOT(B243="Einliðaleikur"),D243=""),"Partner Wanted",INDEX(Leikmannaskrá!$A$2:$D$1156,MATCH(D243,Leikmannaskrá!$A$2:$A$1160,0),2))),"")</f>
        <v/>
      </c>
      <c r="P243" s="13" t="str">
        <f>IFERROR(INDEX(Leikmannaskrá!$A$2:$D$1156,MATCH(D243,Leikmannaskrá!$A$2:$A$1160,0),4),"")</f>
        <v/>
      </c>
      <c r="Q243" s="13" t="str">
        <f>IFERROR(IF(AND(P243="Male",B243="Einliðaleikur"),INDEX(Einl.kk!$A$3:$F$1037,MATCH(Skráningarblað!O243,Einl.kk!$D$3:$D$1037,0),2),IF(AND(P243="Male",B243="Tvíliðaleikur"),INDEX(Tvíl.kk!$A$3:$F$1052,MATCH(Skráningarblað!O243,Tvíl.kk!$D$3:$D$1052,0),2),IF(AND(P243="Male",B243="Tvenndarleikur"),INDEX(Tvennd.kk!$A$3:$F$1020,MATCH(Skráningarblað!O243,Tvennd.kk!$D$3:$D$1020,0),2),IF(AND(P243="Female",B243="Einliðaleikur"),INDEX(Einl.kvk!$A$3:$F$1001,MATCH(Skráningarblað!O243,Einl.kvk!$D$3:$D$1001,0),2),IF(AND(P243="Female",B243="Tvíliðaleikur"),INDEX(Tvíl.kvk!$A$3:$F$1002,MATCH(Skráningarblað!O243,Tvíl.kvk!$D$3:$D$1002,0),2),IF(AND(P243="Female",B243="Tvenndarleikur"),INDEX(Tvennd.kvk!$A$3:$F$1006,MATCH(Skráningarblað!O243,Tvennd.kvk!$D$3:$D$1006,0),2),"")))))),"2. Deild")</f>
        <v/>
      </c>
      <c r="R243" s="13" t="str">
        <f t="shared" si="22"/>
        <v/>
      </c>
      <c r="S243" s="13" t="str">
        <f>IFERROR(IF(AND(P243="Male",B243="Einliðaleikur"),INDEX(Einl.kk!$A$3:$F$1037,MATCH(Skráningarblað!O243,Einl.kk!$D$3:$D$1037,0),6),IF(AND(P243="Male",B243="Tvíliðaleikur"),INDEX(Tvíl.kk!$A$3:$F$1052,MATCH(Skráningarblað!O243,Tvíl.kk!$D$3:$D$1052,0),6),IF(AND(P243="Male",B243="Tvenndarleikur"),INDEX(Tvennd.kk!$A$3:$F$1020,MATCH(Skráningarblað!O243,Tvennd.kk!$D$3:$D$1020,0),6),IF(AND(P243="Female",B243="Einliðaleikur"),INDEX(Einl.kvk!$A$3:$F$1001,MATCH(Skráningarblað!O243,Einl.kvk!$D$3:$D$1001,0),6),IF(AND(P243="Female",B243="Tvíliðaleikur"),INDEX(Tvíl.kvk!$A$3:$F$1002,MATCH(Skráningarblað!O243,Tvíl.kvk!$D$3:$D$1002,0),6),IF(AND(P243="Female",B243="Tvenndarleikur"),INDEX(Tvennd.kvk!$A$3:$F$1006,MATCH(Skráningarblað!O243,Tvennd.kvk!$D$3:$D$1006,0),6),"")))))),0)</f>
        <v/>
      </c>
      <c r="T243" s="13" t="str">
        <f>IFERROR(INDEX(Leikmannaskrá!$A$2:$E$597,MATCH(A243,Leikmannaskrá!$A$2:$A$597,0),5),"")</f>
        <v/>
      </c>
      <c r="U243" s="29" t="str">
        <f t="shared" si="23"/>
        <v/>
      </c>
    </row>
    <row r="244" spans="1:21" x14ac:dyDescent="0.35">
      <c r="A244" s="28"/>
      <c r="B244" s="28"/>
      <c r="C244" s="28"/>
      <c r="D244" s="28"/>
      <c r="E244" s="28"/>
      <c r="F244" s="13" t="str">
        <f>IFERROR(INDEX(Leikmannaskrá!$A$2:$D$1156,MATCH(A244,Leikmannaskrá!$A$2:$A$1160,0),2),"")</f>
        <v/>
      </c>
      <c r="G244" s="13" t="str">
        <f>IFERROR(INDEX(Leikmannaskrá!$A$2:$D$1156,MATCH(A244,Leikmannaskrá!$A$2:$A$1160,0),4),"")</f>
        <v/>
      </c>
      <c r="H244" s="13" t="str">
        <f>IFERROR(INDEX(Leikmannaskrá!$A$2:$D$1156,MATCH(A244,Leikmannaskrá!$A$2:$A$1160,0),3),"")</f>
        <v/>
      </c>
      <c r="I244" s="13" t="str">
        <f>IFERROR(IF(AND(G244="Male",B244="Einliðaleikur"),INDEX(Einl.kk!$A$3:$F$1037,MATCH(Skráningarblað!F244,Einl.kk!$D$3:$D$1037,0),2),IF(AND(G244="Male",B244="Tvíliðaleikur"),INDEX(Tvíl.kk!$A$3:$F$1052,MATCH(Skráningarblað!F244,Tvíl.kk!$D$3:$D$1052,0),2),IF(AND(G244="Male",B244="Tvenndarleikur"),INDEX(Tvennd.kk!$A$3:$F$1020,MATCH(Skráningarblað!F244,Tvennd.kk!$D$3:$D$1020,0),2),IF(AND(G244="Female",B244="Einliðaleikur"),INDEX(Einl.kvk!$A$3:$F$1001,MATCH(Skráningarblað!F244,Einl.kvk!$D$3:$D$1001,0),2),IF(AND(G244="Female",B244="Tvíliðaleikur"),INDEX(Tvíl.kvk!$A$3:$F$1002,MATCH(Skráningarblað!F244,Tvíl.kvk!$D$3:$D$1002,0),2),IF(AND(G244="Female",B244="Tvenndarleikur"),INDEX(Tvennd.kvk!$A$3:$F$1006,MATCH(Skráningarblað!F244,Tvennd.kvk!$D$3:$D$1006,0),2),"")))))),"2. Deild")</f>
        <v/>
      </c>
      <c r="J244" s="13" t="str">
        <f t="shared" si="18"/>
        <v/>
      </c>
      <c r="K244" s="13" t="str">
        <f t="shared" si="19"/>
        <v/>
      </c>
      <c r="L244" s="13">
        <f t="shared" si="20"/>
        <v>0</v>
      </c>
      <c r="M244" s="13" t="str">
        <f t="shared" si="21"/>
        <v xml:space="preserve"> -  </v>
      </c>
      <c r="N244" s="13" t="str">
        <f>IFERROR(IF(AND(G244="Male",B244="Einliðaleikur"),INDEX(Einl.kk!$A$3:$F$1037,MATCH(Skráningarblað!F244,Einl.kk!$D$3:$D$1037,0),6),IF(AND(G244="Male",B244="Tvíliðaleikur"),INDEX(Tvíl.kk!$A$3:$F$1052,MATCH(Skráningarblað!F244,Tvíl.kk!$D$3:$D$1052,0),6),IF(AND(G244="Male",B244="Tvenndarleikur"),INDEX(Tvennd.kk!$A$3:$F$1020,MATCH(Skráningarblað!F244,Tvennd.kk!$D$3:$D$1020,0),6),IF(AND(G244="Female",B244="Einliðaleikur"),INDEX(Einl.kvk!$A$3:$F$1001,MATCH(Skráningarblað!F244,Einl.kvk!$D$3:$D$1001,0),6),IF(AND(G244="Female",B244="Tvíliðaleikur"),INDEX(Tvíl.kvk!$A$3:$F$1002,MATCH(Skráningarblað!F244,Tvíl.kvk!$D$3:$D$1002,0),6),IF(AND(G244="Female",B244="Tvenndarleikur"),INDEX(Tvennd.kvk!$A$3:$F$1006,MATCH(Skráningarblað!F244,Tvennd.kvk!$D$3:$D$1006,0),6),"")))))),0)</f>
        <v/>
      </c>
      <c r="O244" s="13" t="str">
        <f>IFERROR(IF(F244="","",IF(AND(NOT(B244="Einliðaleikur"),D244=""),"Partner Wanted",INDEX(Leikmannaskrá!$A$2:$D$1156,MATCH(D244,Leikmannaskrá!$A$2:$A$1160,0),2))),"")</f>
        <v/>
      </c>
      <c r="P244" s="13" t="str">
        <f>IFERROR(INDEX(Leikmannaskrá!$A$2:$D$1156,MATCH(D244,Leikmannaskrá!$A$2:$A$1160,0),4),"")</f>
        <v/>
      </c>
      <c r="Q244" s="13" t="str">
        <f>IFERROR(IF(AND(P244="Male",B244="Einliðaleikur"),INDEX(Einl.kk!$A$3:$F$1037,MATCH(Skráningarblað!O244,Einl.kk!$D$3:$D$1037,0),2),IF(AND(P244="Male",B244="Tvíliðaleikur"),INDEX(Tvíl.kk!$A$3:$F$1052,MATCH(Skráningarblað!O244,Tvíl.kk!$D$3:$D$1052,0),2),IF(AND(P244="Male",B244="Tvenndarleikur"),INDEX(Tvennd.kk!$A$3:$F$1020,MATCH(Skráningarblað!O244,Tvennd.kk!$D$3:$D$1020,0),2),IF(AND(P244="Female",B244="Einliðaleikur"),INDEX(Einl.kvk!$A$3:$F$1001,MATCH(Skráningarblað!O244,Einl.kvk!$D$3:$D$1001,0),2),IF(AND(P244="Female",B244="Tvíliðaleikur"),INDEX(Tvíl.kvk!$A$3:$F$1002,MATCH(Skráningarblað!O244,Tvíl.kvk!$D$3:$D$1002,0),2),IF(AND(P244="Female",B244="Tvenndarleikur"),INDEX(Tvennd.kvk!$A$3:$F$1006,MATCH(Skráningarblað!O244,Tvennd.kvk!$D$3:$D$1006,0),2),"")))))),"2. Deild")</f>
        <v/>
      </c>
      <c r="R244" s="13" t="str">
        <f t="shared" si="22"/>
        <v/>
      </c>
      <c r="S244" s="13" t="str">
        <f>IFERROR(IF(AND(P244="Male",B244="Einliðaleikur"),INDEX(Einl.kk!$A$3:$F$1037,MATCH(Skráningarblað!O244,Einl.kk!$D$3:$D$1037,0),6),IF(AND(P244="Male",B244="Tvíliðaleikur"),INDEX(Tvíl.kk!$A$3:$F$1052,MATCH(Skráningarblað!O244,Tvíl.kk!$D$3:$D$1052,0),6),IF(AND(P244="Male",B244="Tvenndarleikur"),INDEX(Tvennd.kk!$A$3:$F$1020,MATCH(Skráningarblað!O244,Tvennd.kk!$D$3:$D$1020,0),6),IF(AND(P244="Female",B244="Einliðaleikur"),INDEX(Einl.kvk!$A$3:$F$1001,MATCH(Skráningarblað!O244,Einl.kvk!$D$3:$D$1001,0),6),IF(AND(P244="Female",B244="Tvíliðaleikur"),INDEX(Tvíl.kvk!$A$3:$F$1002,MATCH(Skráningarblað!O244,Tvíl.kvk!$D$3:$D$1002,0),6),IF(AND(P244="Female",B244="Tvenndarleikur"),INDEX(Tvennd.kvk!$A$3:$F$1006,MATCH(Skráningarblað!O244,Tvennd.kvk!$D$3:$D$1006,0),6),"")))))),0)</f>
        <v/>
      </c>
      <c r="T244" s="13" t="str">
        <f>IFERROR(INDEX(Leikmannaskrá!$A$2:$E$597,MATCH(A244,Leikmannaskrá!$A$2:$A$597,0),5),"")</f>
        <v/>
      </c>
      <c r="U244" s="29" t="str">
        <f t="shared" si="23"/>
        <v/>
      </c>
    </row>
    <row r="245" spans="1:21" x14ac:dyDescent="0.35">
      <c r="A245" s="28"/>
      <c r="B245" s="28"/>
      <c r="C245" s="28"/>
      <c r="D245" s="28"/>
      <c r="E245" s="28"/>
      <c r="F245" s="13" t="str">
        <f>IFERROR(INDEX(Leikmannaskrá!$A$2:$D$1156,MATCH(A245,Leikmannaskrá!$A$2:$A$1160,0),2),"")</f>
        <v/>
      </c>
      <c r="G245" s="13" t="str">
        <f>IFERROR(INDEX(Leikmannaskrá!$A$2:$D$1156,MATCH(A245,Leikmannaskrá!$A$2:$A$1160,0),4),"")</f>
        <v/>
      </c>
      <c r="H245" s="13" t="str">
        <f>IFERROR(INDEX(Leikmannaskrá!$A$2:$D$1156,MATCH(A245,Leikmannaskrá!$A$2:$A$1160,0),3),"")</f>
        <v/>
      </c>
      <c r="I245" s="13" t="str">
        <f>IFERROR(IF(AND(G245="Male",B245="Einliðaleikur"),INDEX(Einl.kk!$A$3:$F$1037,MATCH(Skráningarblað!F245,Einl.kk!$D$3:$D$1037,0),2),IF(AND(G245="Male",B245="Tvíliðaleikur"),INDEX(Tvíl.kk!$A$3:$F$1052,MATCH(Skráningarblað!F245,Tvíl.kk!$D$3:$D$1052,0),2),IF(AND(G245="Male",B245="Tvenndarleikur"),INDEX(Tvennd.kk!$A$3:$F$1020,MATCH(Skráningarblað!F245,Tvennd.kk!$D$3:$D$1020,0),2),IF(AND(G245="Female",B245="Einliðaleikur"),INDEX(Einl.kvk!$A$3:$F$1001,MATCH(Skráningarblað!F245,Einl.kvk!$D$3:$D$1001,0),2),IF(AND(G245="Female",B245="Tvíliðaleikur"),INDEX(Tvíl.kvk!$A$3:$F$1002,MATCH(Skráningarblað!F245,Tvíl.kvk!$D$3:$D$1002,0),2),IF(AND(G245="Female",B245="Tvenndarleikur"),INDEX(Tvennd.kvk!$A$3:$F$1006,MATCH(Skráningarblað!F245,Tvennd.kvk!$D$3:$D$1006,0),2),"")))))),"2. Deild")</f>
        <v/>
      </c>
      <c r="J245" s="13" t="str">
        <f t="shared" si="18"/>
        <v/>
      </c>
      <c r="K245" s="13" t="str">
        <f t="shared" si="19"/>
        <v/>
      </c>
      <c r="L245" s="13">
        <f t="shared" si="20"/>
        <v>0</v>
      </c>
      <c r="M245" s="13" t="str">
        <f t="shared" si="21"/>
        <v xml:space="preserve"> -  </v>
      </c>
      <c r="N245" s="13" t="str">
        <f>IFERROR(IF(AND(G245="Male",B245="Einliðaleikur"),INDEX(Einl.kk!$A$3:$F$1037,MATCH(Skráningarblað!F245,Einl.kk!$D$3:$D$1037,0),6),IF(AND(G245="Male",B245="Tvíliðaleikur"),INDEX(Tvíl.kk!$A$3:$F$1052,MATCH(Skráningarblað!F245,Tvíl.kk!$D$3:$D$1052,0),6),IF(AND(G245="Male",B245="Tvenndarleikur"),INDEX(Tvennd.kk!$A$3:$F$1020,MATCH(Skráningarblað!F245,Tvennd.kk!$D$3:$D$1020,0),6),IF(AND(G245="Female",B245="Einliðaleikur"),INDEX(Einl.kvk!$A$3:$F$1001,MATCH(Skráningarblað!F245,Einl.kvk!$D$3:$D$1001,0),6),IF(AND(G245="Female",B245="Tvíliðaleikur"),INDEX(Tvíl.kvk!$A$3:$F$1002,MATCH(Skráningarblað!F245,Tvíl.kvk!$D$3:$D$1002,0),6),IF(AND(G245="Female",B245="Tvenndarleikur"),INDEX(Tvennd.kvk!$A$3:$F$1006,MATCH(Skráningarblað!F245,Tvennd.kvk!$D$3:$D$1006,0),6),"")))))),0)</f>
        <v/>
      </c>
      <c r="O245" s="13" t="str">
        <f>IFERROR(IF(F245="","",IF(AND(NOT(B245="Einliðaleikur"),D245=""),"Partner Wanted",INDEX(Leikmannaskrá!$A$2:$D$1156,MATCH(D245,Leikmannaskrá!$A$2:$A$1160,0),2))),"")</f>
        <v/>
      </c>
      <c r="P245" s="13" t="str">
        <f>IFERROR(INDEX(Leikmannaskrá!$A$2:$D$1156,MATCH(D245,Leikmannaskrá!$A$2:$A$1160,0),4),"")</f>
        <v/>
      </c>
      <c r="Q245" s="13" t="str">
        <f>IFERROR(IF(AND(P245="Male",B245="Einliðaleikur"),INDEX(Einl.kk!$A$3:$F$1037,MATCH(Skráningarblað!O245,Einl.kk!$D$3:$D$1037,0),2),IF(AND(P245="Male",B245="Tvíliðaleikur"),INDEX(Tvíl.kk!$A$3:$F$1052,MATCH(Skráningarblað!O245,Tvíl.kk!$D$3:$D$1052,0),2),IF(AND(P245="Male",B245="Tvenndarleikur"),INDEX(Tvennd.kk!$A$3:$F$1020,MATCH(Skráningarblað!O245,Tvennd.kk!$D$3:$D$1020,0),2),IF(AND(P245="Female",B245="Einliðaleikur"),INDEX(Einl.kvk!$A$3:$F$1001,MATCH(Skráningarblað!O245,Einl.kvk!$D$3:$D$1001,0),2),IF(AND(P245="Female",B245="Tvíliðaleikur"),INDEX(Tvíl.kvk!$A$3:$F$1002,MATCH(Skráningarblað!O245,Tvíl.kvk!$D$3:$D$1002,0),2),IF(AND(P245="Female",B245="Tvenndarleikur"),INDEX(Tvennd.kvk!$A$3:$F$1006,MATCH(Skráningarblað!O245,Tvennd.kvk!$D$3:$D$1006,0),2),"")))))),"2. Deild")</f>
        <v/>
      </c>
      <c r="R245" s="13" t="str">
        <f t="shared" si="22"/>
        <v/>
      </c>
      <c r="S245" s="13" t="str">
        <f>IFERROR(IF(AND(P245="Male",B245="Einliðaleikur"),INDEX(Einl.kk!$A$3:$F$1037,MATCH(Skráningarblað!O245,Einl.kk!$D$3:$D$1037,0),6),IF(AND(P245="Male",B245="Tvíliðaleikur"),INDEX(Tvíl.kk!$A$3:$F$1052,MATCH(Skráningarblað!O245,Tvíl.kk!$D$3:$D$1052,0),6),IF(AND(P245="Male",B245="Tvenndarleikur"),INDEX(Tvennd.kk!$A$3:$F$1020,MATCH(Skráningarblað!O245,Tvennd.kk!$D$3:$D$1020,0),6),IF(AND(P245="Female",B245="Einliðaleikur"),INDEX(Einl.kvk!$A$3:$F$1001,MATCH(Skráningarblað!O245,Einl.kvk!$D$3:$D$1001,0),6),IF(AND(P245="Female",B245="Tvíliðaleikur"),INDEX(Tvíl.kvk!$A$3:$F$1002,MATCH(Skráningarblað!O245,Tvíl.kvk!$D$3:$D$1002,0),6),IF(AND(P245="Female",B245="Tvenndarleikur"),INDEX(Tvennd.kvk!$A$3:$F$1006,MATCH(Skráningarblað!O245,Tvennd.kvk!$D$3:$D$1006,0),6),"")))))),0)</f>
        <v/>
      </c>
      <c r="T245" s="13" t="str">
        <f>IFERROR(INDEX(Leikmannaskrá!$A$2:$E$597,MATCH(A245,Leikmannaskrá!$A$2:$A$597,0),5),"")</f>
        <v/>
      </c>
      <c r="U245" s="29" t="str">
        <f t="shared" si="23"/>
        <v/>
      </c>
    </row>
    <row r="246" spans="1:21" x14ac:dyDescent="0.35">
      <c r="A246" s="28"/>
      <c r="B246" s="28"/>
      <c r="C246" s="28"/>
      <c r="D246" s="28"/>
      <c r="E246" s="28"/>
      <c r="F246" s="13" t="str">
        <f>IFERROR(INDEX(Leikmannaskrá!$A$2:$D$1156,MATCH(A246,Leikmannaskrá!$A$2:$A$1160,0),2),"")</f>
        <v/>
      </c>
      <c r="G246" s="13" t="str">
        <f>IFERROR(INDEX(Leikmannaskrá!$A$2:$D$1156,MATCH(A246,Leikmannaskrá!$A$2:$A$1160,0),4),"")</f>
        <v/>
      </c>
      <c r="H246" s="13" t="str">
        <f>IFERROR(INDEX(Leikmannaskrá!$A$2:$D$1156,MATCH(A246,Leikmannaskrá!$A$2:$A$1160,0),3),"")</f>
        <v/>
      </c>
      <c r="I246" s="13" t="str">
        <f>IFERROR(IF(AND(G246="Male",B246="Einliðaleikur"),INDEX(Einl.kk!$A$3:$F$1037,MATCH(Skráningarblað!F246,Einl.kk!$D$3:$D$1037,0),2),IF(AND(G246="Male",B246="Tvíliðaleikur"),INDEX(Tvíl.kk!$A$3:$F$1052,MATCH(Skráningarblað!F246,Tvíl.kk!$D$3:$D$1052,0),2),IF(AND(G246="Male",B246="Tvenndarleikur"),INDEX(Tvennd.kk!$A$3:$F$1020,MATCH(Skráningarblað!F246,Tvennd.kk!$D$3:$D$1020,0),2),IF(AND(G246="Female",B246="Einliðaleikur"),INDEX(Einl.kvk!$A$3:$F$1001,MATCH(Skráningarblað!F246,Einl.kvk!$D$3:$D$1001,0),2),IF(AND(G246="Female",B246="Tvíliðaleikur"),INDEX(Tvíl.kvk!$A$3:$F$1002,MATCH(Skráningarblað!F246,Tvíl.kvk!$D$3:$D$1002,0),2),IF(AND(G246="Female",B246="Tvenndarleikur"),INDEX(Tvennd.kvk!$A$3:$F$1006,MATCH(Skráningarblað!F246,Tvennd.kvk!$D$3:$D$1006,0),2),"")))))),"2. Deild")</f>
        <v/>
      </c>
      <c r="J246" s="13" t="str">
        <f t="shared" si="18"/>
        <v/>
      </c>
      <c r="K246" s="13" t="str">
        <f t="shared" si="19"/>
        <v/>
      </c>
      <c r="L246" s="13">
        <f t="shared" si="20"/>
        <v>0</v>
      </c>
      <c r="M246" s="13" t="str">
        <f t="shared" si="21"/>
        <v xml:space="preserve"> -  </v>
      </c>
      <c r="N246" s="13" t="str">
        <f>IFERROR(IF(AND(G246="Male",B246="Einliðaleikur"),INDEX(Einl.kk!$A$3:$F$1037,MATCH(Skráningarblað!F246,Einl.kk!$D$3:$D$1037,0),6),IF(AND(G246="Male",B246="Tvíliðaleikur"),INDEX(Tvíl.kk!$A$3:$F$1052,MATCH(Skráningarblað!F246,Tvíl.kk!$D$3:$D$1052,0),6),IF(AND(G246="Male",B246="Tvenndarleikur"),INDEX(Tvennd.kk!$A$3:$F$1020,MATCH(Skráningarblað!F246,Tvennd.kk!$D$3:$D$1020,0),6),IF(AND(G246="Female",B246="Einliðaleikur"),INDEX(Einl.kvk!$A$3:$F$1001,MATCH(Skráningarblað!F246,Einl.kvk!$D$3:$D$1001,0),6),IF(AND(G246="Female",B246="Tvíliðaleikur"),INDEX(Tvíl.kvk!$A$3:$F$1002,MATCH(Skráningarblað!F246,Tvíl.kvk!$D$3:$D$1002,0),6),IF(AND(G246="Female",B246="Tvenndarleikur"),INDEX(Tvennd.kvk!$A$3:$F$1006,MATCH(Skráningarblað!F246,Tvennd.kvk!$D$3:$D$1006,0),6),"")))))),0)</f>
        <v/>
      </c>
      <c r="O246" s="13" t="str">
        <f>IFERROR(IF(F246="","",IF(AND(NOT(B246="Einliðaleikur"),D246=""),"Partner Wanted",INDEX(Leikmannaskrá!$A$2:$D$1156,MATCH(D246,Leikmannaskrá!$A$2:$A$1160,0),2))),"")</f>
        <v/>
      </c>
      <c r="P246" s="13" t="str">
        <f>IFERROR(INDEX(Leikmannaskrá!$A$2:$D$1156,MATCH(D246,Leikmannaskrá!$A$2:$A$1160,0),4),"")</f>
        <v/>
      </c>
      <c r="Q246" s="13" t="str">
        <f>IFERROR(IF(AND(P246="Male",B246="Einliðaleikur"),INDEX(Einl.kk!$A$3:$F$1037,MATCH(Skráningarblað!O246,Einl.kk!$D$3:$D$1037,0),2),IF(AND(P246="Male",B246="Tvíliðaleikur"),INDEX(Tvíl.kk!$A$3:$F$1052,MATCH(Skráningarblað!O246,Tvíl.kk!$D$3:$D$1052,0),2),IF(AND(P246="Male",B246="Tvenndarleikur"),INDEX(Tvennd.kk!$A$3:$F$1020,MATCH(Skráningarblað!O246,Tvennd.kk!$D$3:$D$1020,0),2),IF(AND(P246="Female",B246="Einliðaleikur"),INDEX(Einl.kvk!$A$3:$F$1001,MATCH(Skráningarblað!O246,Einl.kvk!$D$3:$D$1001,0),2),IF(AND(P246="Female",B246="Tvíliðaleikur"),INDEX(Tvíl.kvk!$A$3:$F$1002,MATCH(Skráningarblað!O246,Tvíl.kvk!$D$3:$D$1002,0),2),IF(AND(P246="Female",B246="Tvenndarleikur"),INDEX(Tvennd.kvk!$A$3:$F$1006,MATCH(Skráningarblað!O246,Tvennd.kvk!$D$3:$D$1006,0),2),"")))))),"2. Deild")</f>
        <v/>
      </c>
      <c r="R246" s="13" t="str">
        <f t="shared" si="22"/>
        <v/>
      </c>
      <c r="S246" s="13" t="str">
        <f>IFERROR(IF(AND(P246="Male",B246="Einliðaleikur"),INDEX(Einl.kk!$A$3:$F$1037,MATCH(Skráningarblað!O246,Einl.kk!$D$3:$D$1037,0),6),IF(AND(P246="Male",B246="Tvíliðaleikur"),INDEX(Tvíl.kk!$A$3:$F$1052,MATCH(Skráningarblað!O246,Tvíl.kk!$D$3:$D$1052,0),6),IF(AND(P246="Male",B246="Tvenndarleikur"),INDEX(Tvennd.kk!$A$3:$F$1020,MATCH(Skráningarblað!O246,Tvennd.kk!$D$3:$D$1020,0),6),IF(AND(P246="Female",B246="Einliðaleikur"),INDEX(Einl.kvk!$A$3:$F$1001,MATCH(Skráningarblað!O246,Einl.kvk!$D$3:$D$1001,0),6),IF(AND(P246="Female",B246="Tvíliðaleikur"),INDEX(Tvíl.kvk!$A$3:$F$1002,MATCH(Skráningarblað!O246,Tvíl.kvk!$D$3:$D$1002,0),6),IF(AND(P246="Female",B246="Tvenndarleikur"),INDEX(Tvennd.kvk!$A$3:$F$1006,MATCH(Skráningarblað!O246,Tvennd.kvk!$D$3:$D$1006,0),6),"")))))),0)</f>
        <v/>
      </c>
      <c r="T246" s="13" t="str">
        <f>IFERROR(INDEX(Leikmannaskrá!$A$2:$E$597,MATCH(A246,Leikmannaskrá!$A$2:$A$597,0),5),"")</f>
        <v/>
      </c>
      <c r="U246" s="29" t="str">
        <f t="shared" si="23"/>
        <v/>
      </c>
    </row>
    <row r="247" spans="1:21" x14ac:dyDescent="0.35">
      <c r="A247" s="28"/>
      <c r="B247" s="28"/>
      <c r="C247" s="28"/>
      <c r="D247" s="28"/>
      <c r="E247" s="28"/>
      <c r="F247" s="13" t="str">
        <f>IFERROR(INDEX(Leikmannaskrá!$A$2:$D$1156,MATCH(A247,Leikmannaskrá!$A$2:$A$1160,0),2),"")</f>
        <v/>
      </c>
      <c r="G247" s="13" t="str">
        <f>IFERROR(INDEX(Leikmannaskrá!$A$2:$D$1156,MATCH(A247,Leikmannaskrá!$A$2:$A$1160,0),4),"")</f>
        <v/>
      </c>
      <c r="H247" s="13" t="str">
        <f>IFERROR(INDEX(Leikmannaskrá!$A$2:$D$1156,MATCH(A247,Leikmannaskrá!$A$2:$A$1160,0),3),"")</f>
        <v/>
      </c>
      <c r="I247" s="13" t="str">
        <f>IFERROR(IF(AND(G247="Male",B247="Einliðaleikur"),INDEX(Einl.kk!$A$3:$F$1037,MATCH(Skráningarblað!F247,Einl.kk!$D$3:$D$1037,0),2),IF(AND(G247="Male",B247="Tvíliðaleikur"),INDEX(Tvíl.kk!$A$3:$F$1052,MATCH(Skráningarblað!F247,Tvíl.kk!$D$3:$D$1052,0),2),IF(AND(G247="Male",B247="Tvenndarleikur"),INDEX(Tvennd.kk!$A$3:$F$1020,MATCH(Skráningarblað!F247,Tvennd.kk!$D$3:$D$1020,0),2),IF(AND(G247="Female",B247="Einliðaleikur"),INDEX(Einl.kvk!$A$3:$F$1001,MATCH(Skráningarblað!F247,Einl.kvk!$D$3:$D$1001,0),2),IF(AND(G247="Female",B247="Tvíliðaleikur"),INDEX(Tvíl.kvk!$A$3:$F$1002,MATCH(Skráningarblað!F247,Tvíl.kvk!$D$3:$D$1002,0),2),IF(AND(G247="Female",B247="Tvenndarleikur"),INDEX(Tvennd.kvk!$A$3:$F$1006,MATCH(Skráningarblað!F247,Tvennd.kvk!$D$3:$D$1006,0),2),"")))))),"2. Deild")</f>
        <v/>
      </c>
      <c r="J247" s="13" t="str">
        <f t="shared" si="18"/>
        <v/>
      </c>
      <c r="K247" s="13" t="str">
        <f t="shared" si="19"/>
        <v/>
      </c>
      <c r="L247" s="13">
        <f t="shared" si="20"/>
        <v>0</v>
      </c>
      <c r="M247" s="13" t="str">
        <f t="shared" si="21"/>
        <v xml:space="preserve"> -  </v>
      </c>
      <c r="N247" s="13" t="str">
        <f>IFERROR(IF(AND(G247="Male",B247="Einliðaleikur"),INDEX(Einl.kk!$A$3:$F$1037,MATCH(Skráningarblað!F247,Einl.kk!$D$3:$D$1037,0),6),IF(AND(G247="Male",B247="Tvíliðaleikur"),INDEX(Tvíl.kk!$A$3:$F$1052,MATCH(Skráningarblað!F247,Tvíl.kk!$D$3:$D$1052,0),6),IF(AND(G247="Male",B247="Tvenndarleikur"),INDEX(Tvennd.kk!$A$3:$F$1020,MATCH(Skráningarblað!F247,Tvennd.kk!$D$3:$D$1020,0),6),IF(AND(G247="Female",B247="Einliðaleikur"),INDEX(Einl.kvk!$A$3:$F$1001,MATCH(Skráningarblað!F247,Einl.kvk!$D$3:$D$1001,0),6),IF(AND(G247="Female",B247="Tvíliðaleikur"),INDEX(Tvíl.kvk!$A$3:$F$1002,MATCH(Skráningarblað!F247,Tvíl.kvk!$D$3:$D$1002,0),6),IF(AND(G247="Female",B247="Tvenndarleikur"),INDEX(Tvennd.kvk!$A$3:$F$1006,MATCH(Skráningarblað!F247,Tvennd.kvk!$D$3:$D$1006,0),6),"")))))),0)</f>
        <v/>
      </c>
      <c r="O247" s="13" t="str">
        <f>IFERROR(IF(F247="","",IF(AND(NOT(B247="Einliðaleikur"),D247=""),"Partner Wanted",INDEX(Leikmannaskrá!$A$2:$D$1156,MATCH(D247,Leikmannaskrá!$A$2:$A$1160,0),2))),"")</f>
        <v/>
      </c>
      <c r="P247" s="13" t="str">
        <f>IFERROR(INDEX(Leikmannaskrá!$A$2:$D$1156,MATCH(D247,Leikmannaskrá!$A$2:$A$1160,0),4),"")</f>
        <v/>
      </c>
      <c r="Q247" s="13" t="str">
        <f>IFERROR(IF(AND(P247="Male",B247="Einliðaleikur"),INDEX(Einl.kk!$A$3:$F$1037,MATCH(Skráningarblað!O247,Einl.kk!$D$3:$D$1037,0),2),IF(AND(P247="Male",B247="Tvíliðaleikur"),INDEX(Tvíl.kk!$A$3:$F$1052,MATCH(Skráningarblað!O247,Tvíl.kk!$D$3:$D$1052,0),2),IF(AND(P247="Male",B247="Tvenndarleikur"),INDEX(Tvennd.kk!$A$3:$F$1020,MATCH(Skráningarblað!O247,Tvennd.kk!$D$3:$D$1020,0),2),IF(AND(P247="Female",B247="Einliðaleikur"),INDEX(Einl.kvk!$A$3:$F$1001,MATCH(Skráningarblað!O247,Einl.kvk!$D$3:$D$1001,0),2),IF(AND(P247="Female",B247="Tvíliðaleikur"),INDEX(Tvíl.kvk!$A$3:$F$1002,MATCH(Skráningarblað!O247,Tvíl.kvk!$D$3:$D$1002,0),2),IF(AND(P247="Female",B247="Tvenndarleikur"),INDEX(Tvennd.kvk!$A$3:$F$1006,MATCH(Skráningarblað!O247,Tvennd.kvk!$D$3:$D$1006,0),2),"")))))),"2. Deild")</f>
        <v/>
      </c>
      <c r="R247" s="13" t="str">
        <f t="shared" si="22"/>
        <v/>
      </c>
      <c r="S247" s="13" t="str">
        <f>IFERROR(IF(AND(P247="Male",B247="Einliðaleikur"),INDEX(Einl.kk!$A$3:$F$1037,MATCH(Skráningarblað!O247,Einl.kk!$D$3:$D$1037,0),6),IF(AND(P247="Male",B247="Tvíliðaleikur"),INDEX(Tvíl.kk!$A$3:$F$1052,MATCH(Skráningarblað!O247,Tvíl.kk!$D$3:$D$1052,0),6),IF(AND(P247="Male",B247="Tvenndarleikur"),INDEX(Tvennd.kk!$A$3:$F$1020,MATCH(Skráningarblað!O247,Tvennd.kk!$D$3:$D$1020,0),6),IF(AND(P247="Female",B247="Einliðaleikur"),INDEX(Einl.kvk!$A$3:$F$1001,MATCH(Skráningarblað!O247,Einl.kvk!$D$3:$D$1001,0),6),IF(AND(P247="Female",B247="Tvíliðaleikur"),INDEX(Tvíl.kvk!$A$3:$F$1002,MATCH(Skráningarblað!O247,Tvíl.kvk!$D$3:$D$1002,0),6),IF(AND(P247="Female",B247="Tvenndarleikur"),INDEX(Tvennd.kvk!$A$3:$F$1006,MATCH(Skráningarblað!O247,Tvennd.kvk!$D$3:$D$1006,0),6),"")))))),0)</f>
        <v/>
      </c>
      <c r="T247" s="13" t="str">
        <f>IFERROR(INDEX(Leikmannaskrá!$A$2:$E$597,MATCH(A247,Leikmannaskrá!$A$2:$A$597,0),5),"")</f>
        <v/>
      </c>
      <c r="U247" s="29" t="str">
        <f t="shared" si="23"/>
        <v/>
      </c>
    </row>
    <row r="248" spans="1:21" x14ac:dyDescent="0.35">
      <c r="A248" s="28"/>
      <c r="B248" s="28"/>
      <c r="C248" s="28"/>
      <c r="D248" s="28"/>
      <c r="E248" s="28"/>
      <c r="F248" s="13" t="str">
        <f>IFERROR(INDEX(Leikmannaskrá!$A$2:$D$1156,MATCH(A248,Leikmannaskrá!$A$2:$A$1160,0),2),"")</f>
        <v/>
      </c>
      <c r="G248" s="13" t="str">
        <f>IFERROR(INDEX(Leikmannaskrá!$A$2:$D$1156,MATCH(A248,Leikmannaskrá!$A$2:$A$1160,0),4),"")</f>
        <v/>
      </c>
      <c r="H248" s="13" t="str">
        <f>IFERROR(INDEX(Leikmannaskrá!$A$2:$D$1156,MATCH(A248,Leikmannaskrá!$A$2:$A$1160,0),3),"")</f>
        <v/>
      </c>
      <c r="I248" s="13" t="str">
        <f>IFERROR(IF(AND(G248="Male",B248="Einliðaleikur"),INDEX(Einl.kk!$A$3:$F$1037,MATCH(Skráningarblað!F248,Einl.kk!$D$3:$D$1037,0),2),IF(AND(G248="Male",B248="Tvíliðaleikur"),INDEX(Tvíl.kk!$A$3:$F$1052,MATCH(Skráningarblað!F248,Tvíl.kk!$D$3:$D$1052,0),2),IF(AND(G248="Male",B248="Tvenndarleikur"),INDEX(Tvennd.kk!$A$3:$F$1020,MATCH(Skráningarblað!F248,Tvennd.kk!$D$3:$D$1020,0),2),IF(AND(G248="Female",B248="Einliðaleikur"),INDEX(Einl.kvk!$A$3:$F$1001,MATCH(Skráningarblað!F248,Einl.kvk!$D$3:$D$1001,0),2),IF(AND(G248="Female",B248="Tvíliðaleikur"),INDEX(Tvíl.kvk!$A$3:$F$1002,MATCH(Skráningarblað!F248,Tvíl.kvk!$D$3:$D$1002,0),2),IF(AND(G248="Female",B248="Tvenndarleikur"),INDEX(Tvennd.kvk!$A$3:$F$1006,MATCH(Skráningarblað!F248,Tvennd.kvk!$D$3:$D$1006,0),2),"")))))),"2. Deild")</f>
        <v/>
      </c>
      <c r="J248" s="13" t="str">
        <f t="shared" si="18"/>
        <v/>
      </c>
      <c r="K248" s="13" t="str">
        <f t="shared" si="19"/>
        <v/>
      </c>
      <c r="L248" s="13">
        <f t="shared" si="20"/>
        <v>0</v>
      </c>
      <c r="M248" s="13" t="str">
        <f t="shared" si="21"/>
        <v xml:space="preserve"> -  </v>
      </c>
      <c r="N248" s="13" t="str">
        <f>IFERROR(IF(AND(G248="Male",B248="Einliðaleikur"),INDEX(Einl.kk!$A$3:$F$1037,MATCH(Skráningarblað!F248,Einl.kk!$D$3:$D$1037,0),6),IF(AND(G248="Male",B248="Tvíliðaleikur"),INDEX(Tvíl.kk!$A$3:$F$1052,MATCH(Skráningarblað!F248,Tvíl.kk!$D$3:$D$1052,0),6),IF(AND(G248="Male",B248="Tvenndarleikur"),INDEX(Tvennd.kk!$A$3:$F$1020,MATCH(Skráningarblað!F248,Tvennd.kk!$D$3:$D$1020,0),6),IF(AND(G248="Female",B248="Einliðaleikur"),INDEX(Einl.kvk!$A$3:$F$1001,MATCH(Skráningarblað!F248,Einl.kvk!$D$3:$D$1001,0),6),IF(AND(G248="Female",B248="Tvíliðaleikur"),INDEX(Tvíl.kvk!$A$3:$F$1002,MATCH(Skráningarblað!F248,Tvíl.kvk!$D$3:$D$1002,0),6),IF(AND(G248="Female",B248="Tvenndarleikur"),INDEX(Tvennd.kvk!$A$3:$F$1006,MATCH(Skráningarblað!F248,Tvennd.kvk!$D$3:$D$1006,0),6),"")))))),0)</f>
        <v/>
      </c>
      <c r="O248" s="13" t="str">
        <f>IFERROR(IF(F248="","",IF(AND(NOT(B248="Einliðaleikur"),D248=""),"Partner Wanted",INDEX(Leikmannaskrá!$A$2:$D$1156,MATCH(D248,Leikmannaskrá!$A$2:$A$1160,0),2))),"")</f>
        <v/>
      </c>
      <c r="P248" s="13" t="str">
        <f>IFERROR(INDEX(Leikmannaskrá!$A$2:$D$1156,MATCH(D248,Leikmannaskrá!$A$2:$A$1160,0),4),"")</f>
        <v/>
      </c>
      <c r="Q248" s="13" t="str">
        <f>IFERROR(IF(AND(P248="Male",B248="Einliðaleikur"),INDEX(Einl.kk!$A$3:$F$1037,MATCH(Skráningarblað!O248,Einl.kk!$D$3:$D$1037,0),2),IF(AND(P248="Male",B248="Tvíliðaleikur"),INDEX(Tvíl.kk!$A$3:$F$1052,MATCH(Skráningarblað!O248,Tvíl.kk!$D$3:$D$1052,0),2),IF(AND(P248="Male",B248="Tvenndarleikur"),INDEX(Tvennd.kk!$A$3:$F$1020,MATCH(Skráningarblað!O248,Tvennd.kk!$D$3:$D$1020,0),2),IF(AND(P248="Female",B248="Einliðaleikur"),INDEX(Einl.kvk!$A$3:$F$1001,MATCH(Skráningarblað!O248,Einl.kvk!$D$3:$D$1001,0),2),IF(AND(P248="Female",B248="Tvíliðaleikur"),INDEX(Tvíl.kvk!$A$3:$F$1002,MATCH(Skráningarblað!O248,Tvíl.kvk!$D$3:$D$1002,0),2),IF(AND(P248="Female",B248="Tvenndarleikur"),INDEX(Tvennd.kvk!$A$3:$F$1006,MATCH(Skráningarblað!O248,Tvennd.kvk!$D$3:$D$1006,0),2),"")))))),"2. Deild")</f>
        <v/>
      </c>
      <c r="R248" s="13" t="str">
        <f t="shared" si="22"/>
        <v/>
      </c>
      <c r="S248" s="13" t="str">
        <f>IFERROR(IF(AND(P248="Male",B248="Einliðaleikur"),INDEX(Einl.kk!$A$3:$F$1037,MATCH(Skráningarblað!O248,Einl.kk!$D$3:$D$1037,0),6),IF(AND(P248="Male",B248="Tvíliðaleikur"),INDEX(Tvíl.kk!$A$3:$F$1052,MATCH(Skráningarblað!O248,Tvíl.kk!$D$3:$D$1052,0),6),IF(AND(P248="Male",B248="Tvenndarleikur"),INDEX(Tvennd.kk!$A$3:$F$1020,MATCH(Skráningarblað!O248,Tvennd.kk!$D$3:$D$1020,0),6),IF(AND(P248="Female",B248="Einliðaleikur"),INDEX(Einl.kvk!$A$3:$F$1001,MATCH(Skráningarblað!O248,Einl.kvk!$D$3:$D$1001,0),6),IF(AND(P248="Female",B248="Tvíliðaleikur"),INDEX(Tvíl.kvk!$A$3:$F$1002,MATCH(Skráningarblað!O248,Tvíl.kvk!$D$3:$D$1002,0),6),IF(AND(P248="Female",B248="Tvenndarleikur"),INDEX(Tvennd.kvk!$A$3:$F$1006,MATCH(Skráningarblað!O248,Tvennd.kvk!$D$3:$D$1006,0),6),"")))))),0)</f>
        <v/>
      </c>
      <c r="T248" s="13" t="str">
        <f>IFERROR(INDEX(Leikmannaskrá!$A$2:$E$597,MATCH(A248,Leikmannaskrá!$A$2:$A$597,0),5),"")</f>
        <v/>
      </c>
      <c r="U248" s="29" t="str">
        <f t="shared" si="23"/>
        <v/>
      </c>
    </row>
    <row r="249" spans="1:21" x14ac:dyDescent="0.35">
      <c r="A249" s="28"/>
      <c r="B249" s="28"/>
      <c r="C249" s="28"/>
      <c r="D249" s="28"/>
      <c r="E249" s="28"/>
      <c r="F249" s="13" t="str">
        <f>IFERROR(INDEX(Leikmannaskrá!$A$2:$D$1156,MATCH(A249,Leikmannaskrá!$A$2:$A$1160,0),2),"")</f>
        <v/>
      </c>
      <c r="G249" s="13" t="str">
        <f>IFERROR(INDEX(Leikmannaskrá!$A$2:$D$1156,MATCH(A249,Leikmannaskrá!$A$2:$A$1160,0),4),"")</f>
        <v/>
      </c>
      <c r="H249" s="13" t="str">
        <f>IFERROR(INDEX(Leikmannaskrá!$A$2:$D$1156,MATCH(A249,Leikmannaskrá!$A$2:$A$1160,0),3),"")</f>
        <v/>
      </c>
      <c r="I249" s="13" t="str">
        <f>IFERROR(IF(AND(G249="Male",B249="Einliðaleikur"),INDEX(Einl.kk!$A$3:$F$1037,MATCH(Skráningarblað!F249,Einl.kk!$D$3:$D$1037,0),2),IF(AND(G249="Male",B249="Tvíliðaleikur"),INDEX(Tvíl.kk!$A$3:$F$1052,MATCH(Skráningarblað!F249,Tvíl.kk!$D$3:$D$1052,0),2),IF(AND(G249="Male",B249="Tvenndarleikur"),INDEX(Tvennd.kk!$A$3:$F$1020,MATCH(Skráningarblað!F249,Tvennd.kk!$D$3:$D$1020,0),2),IF(AND(G249="Female",B249="Einliðaleikur"),INDEX(Einl.kvk!$A$3:$F$1001,MATCH(Skráningarblað!F249,Einl.kvk!$D$3:$D$1001,0),2),IF(AND(G249="Female",B249="Tvíliðaleikur"),INDEX(Tvíl.kvk!$A$3:$F$1002,MATCH(Skráningarblað!F249,Tvíl.kvk!$D$3:$D$1002,0),2),IF(AND(G249="Female",B249="Tvenndarleikur"),INDEX(Tvennd.kvk!$A$3:$F$1006,MATCH(Skráningarblað!F249,Tvennd.kvk!$D$3:$D$1006,0),2),"")))))),"2. Deild")</f>
        <v/>
      </c>
      <c r="J249" s="13" t="str">
        <f t="shared" si="18"/>
        <v/>
      </c>
      <c r="K249" s="13" t="str">
        <f t="shared" si="19"/>
        <v/>
      </c>
      <c r="L249" s="13">
        <f t="shared" si="20"/>
        <v>0</v>
      </c>
      <c r="M249" s="13" t="str">
        <f t="shared" si="21"/>
        <v xml:space="preserve"> -  </v>
      </c>
      <c r="N249" s="13" t="str">
        <f>IFERROR(IF(AND(G249="Male",B249="Einliðaleikur"),INDEX(Einl.kk!$A$3:$F$1037,MATCH(Skráningarblað!F249,Einl.kk!$D$3:$D$1037,0),6),IF(AND(G249="Male",B249="Tvíliðaleikur"),INDEX(Tvíl.kk!$A$3:$F$1052,MATCH(Skráningarblað!F249,Tvíl.kk!$D$3:$D$1052,0),6),IF(AND(G249="Male",B249="Tvenndarleikur"),INDEX(Tvennd.kk!$A$3:$F$1020,MATCH(Skráningarblað!F249,Tvennd.kk!$D$3:$D$1020,0),6),IF(AND(G249="Female",B249="Einliðaleikur"),INDEX(Einl.kvk!$A$3:$F$1001,MATCH(Skráningarblað!F249,Einl.kvk!$D$3:$D$1001,0),6),IF(AND(G249="Female",B249="Tvíliðaleikur"),INDEX(Tvíl.kvk!$A$3:$F$1002,MATCH(Skráningarblað!F249,Tvíl.kvk!$D$3:$D$1002,0),6),IF(AND(G249="Female",B249="Tvenndarleikur"),INDEX(Tvennd.kvk!$A$3:$F$1006,MATCH(Skráningarblað!F249,Tvennd.kvk!$D$3:$D$1006,0),6),"")))))),0)</f>
        <v/>
      </c>
      <c r="O249" s="13" t="str">
        <f>IFERROR(IF(F249="","",IF(AND(NOT(B249="Einliðaleikur"),D249=""),"Partner Wanted",INDEX(Leikmannaskrá!$A$2:$D$1156,MATCH(D249,Leikmannaskrá!$A$2:$A$1160,0),2))),"")</f>
        <v/>
      </c>
      <c r="P249" s="13" t="str">
        <f>IFERROR(INDEX(Leikmannaskrá!$A$2:$D$1156,MATCH(D249,Leikmannaskrá!$A$2:$A$1160,0),4),"")</f>
        <v/>
      </c>
      <c r="Q249" s="13" t="str">
        <f>IFERROR(IF(AND(P249="Male",B249="Einliðaleikur"),INDEX(Einl.kk!$A$3:$F$1037,MATCH(Skráningarblað!O249,Einl.kk!$D$3:$D$1037,0),2),IF(AND(P249="Male",B249="Tvíliðaleikur"),INDEX(Tvíl.kk!$A$3:$F$1052,MATCH(Skráningarblað!O249,Tvíl.kk!$D$3:$D$1052,0),2),IF(AND(P249="Male",B249="Tvenndarleikur"),INDEX(Tvennd.kk!$A$3:$F$1020,MATCH(Skráningarblað!O249,Tvennd.kk!$D$3:$D$1020,0),2),IF(AND(P249="Female",B249="Einliðaleikur"),INDEX(Einl.kvk!$A$3:$F$1001,MATCH(Skráningarblað!O249,Einl.kvk!$D$3:$D$1001,0),2),IF(AND(P249="Female",B249="Tvíliðaleikur"),INDEX(Tvíl.kvk!$A$3:$F$1002,MATCH(Skráningarblað!O249,Tvíl.kvk!$D$3:$D$1002,0),2),IF(AND(P249="Female",B249="Tvenndarleikur"),INDEX(Tvennd.kvk!$A$3:$F$1006,MATCH(Skráningarblað!O249,Tvennd.kvk!$D$3:$D$1006,0),2),"")))))),"2. Deild")</f>
        <v/>
      </c>
      <c r="R249" s="13" t="str">
        <f t="shared" si="22"/>
        <v/>
      </c>
      <c r="S249" s="13" t="str">
        <f>IFERROR(IF(AND(P249="Male",B249="Einliðaleikur"),INDEX(Einl.kk!$A$3:$F$1037,MATCH(Skráningarblað!O249,Einl.kk!$D$3:$D$1037,0),6),IF(AND(P249="Male",B249="Tvíliðaleikur"),INDEX(Tvíl.kk!$A$3:$F$1052,MATCH(Skráningarblað!O249,Tvíl.kk!$D$3:$D$1052,0),6),IF(AND(P249="Male",B249="Tvenndarleikur"),INDEX(Tvennd.kk!$A$3:$F$1020,MATCH(Skráningarblað!O249,Tvennd.kk!$D$3:$D$1020,0),6),IF(AND(P249="Female",B249="Einliðaleikur"),INDEX(Einl.kvk!$A$3:$F$1001,MATCH(Skráningarblað!O249,Einl.kvk!$D$3:$D$1001,0),6),IF(AND(P249="Female",B249="Tvíliðaleikur"),INDEX(Tvíl.kvk!$A$3:$F$1002,MATCH(Skráningarblað!O249,Tvíl.kvk!$D$3:$D$1002,0),6),IF(AND(P249="Female",B249="Tvenndarleikur"),INDEX(Tvennd.kvk!$A$3:$F$1006,MATCH(Skráningarblað!O249,Tvennd.kvk!$D$3:$D$1006,0),6),"")))))),0)</f>
        <v/>
      </c>
      <c r="T249" s="13" t="str">
        <f>IFERROR(INDEX(Leikmannaskrá!$A$2:$E$597,MATCH(A249,Leikmannaskrá!$A$2:$A$597,0),5),"")</f>
        <v/>
      </c>
      <c r="U249" s="29" t="str">
        <f t="shared" si="23"/>
        <v/>
      </c>
    </row>
    <row r="250" spans="1:21" x14ac:dyDescent="0.35">
      <c r="A250" s="28"/>
      <c r="B250" s="28"/>
      <c r="C250" s="28"/>
      <c r="D250" s="28"/>
      <c r="E250" s="28"/>
      <c r="F250" s="13" t="str">
        <f>IFERROR(INDEX(Leikmannaskrá!$A$2:$D$1156,MATCH(A250,Leikmannaskrá!$A$2:$A$1160,0),2),"")</f>
        <v/>
      </c>
      <c r="G250" s="13" t="str">
        <f>IFERROR(INDEX(Leikmannaskrá!$A$2:$D$1156,MATCH(A250,Leikmannaskrá!$A$2:$A$1160,0),4),"")</f>
        <v/>
      </c>
      <c r="H250" s="13" t="str">
        <f>IFERROR(INDEX(Leikmannaskrá!$A$2:$D$1156,MATCH(A250,Leikmannaskrá!$A$2:$A$1160,0),3),"")</f>
        <v/>
      </c>
      <c r="I250" s="13" t="str">
        <f>IFERROR(IF(AND(G250="Male",B250="Einliðaleikur"),INDEX(Einl.kk!$A$3:$F$1037,MATCH(Skráningarblað!F250,Einl.kk!$D$3:$D$1037,0),2),IF(AND(G250="Male",B250="Tvíliðaleikur"),INDEX(Tvíl.kk!$A$3:$F$1052,MATCH(Skráningarblað!F250,Tvíl.kk!$D$3:$D$1052,0),2),IF(AND(G250="Male",B250="Tvenndarleikur"),INDEX(Tvennd.kk!$A$3:$F$1020,MATCH(Skráningarblað!F250,Tvennd.kk!$D$3:$D$1020,0),2),IF(AND(G250="Female",B250="Einliðaleikur"),INDEX(Einl.kvk!$A$3:$F$1001,MATCH(Skráningarblað!F250,Einl.kvk!$D$3:$D$1001,0),2),IF(AND(G250="Female",B250="Tvíliðaleikur"),INDEX(Tvíl.kvk!$A$3:$F$1002,MATCH(Skráningarblað!F250,Tvíl.kvk!$D$3:$D$1002,0),2),IF(AND(G250="Female",B250="Tvenndarleikur"),INDEX(Tvennd.kvk!$A$3:$F$1006,MATCH(Skráningarblað!F250,Tvennd.kvk!$D$3:$D$1006,0),2),"")))))),"2. Deild")</f>
        <v/>
      </c>
      <c r="J250" s="13" t="str">
        <f t="shared" si="18"/>
        <v/>
      </c>
      <c r="K250" s="13" t="str">
        <f t="shared" si="19"/>
        <v/>
      </c>
      <c r="L250" s="13">
        <f t="shared" si="20"/>
        <v>0</v>
      </c>
      <c r="M250" s="13" t="str">
        <f t="shared" si="21"/>
        <v xml:space="preserve"> -  </v>
      </c>
      <c r="N250" s="13" t="str">
        <f>IFERROR(IF(AND(G250="Male",B250="Einliðaleikur"),INDEX(Einl.kk!$A$3:$F$1037,MATCH(Skráningarblað!F250,Einl.kk!$D$3:$D$1037,0),6),IF(AND(G250="Male",B250="Tvíliðaleikur"),INDEX(Tvíl.kk!$A$3:$F$1052,MATCH(Skráningarblað!F250,Tvíl.kk!$D$3:$D$1052,0),6),IF(AND(G250="Male",B250="Tvenndarleikur"),INDEX(Tvennd.kk!$A$3:$F$1020,MATCH(Skráningarblað!F250,Tvennd.kk!$D$3:$D$1020,0),6),IF(AND(G250="Female",B250="Einliðaleikur"),INDEX(Einl.kvk!$A$3:$F$1001,MATCH(Skráningarblað!F250,Einl.kvk!$D$3:$D$1001,0),6),IF(AND(G250="Female",B250="Tvíliðaleikur"),INDEX(Tvíl.kvk!$A$3:$F$1002,MATCH(Skráningarblað!F250,Tvíl.kvk!$D$3:$D$1002,0),6),IF(AND(G250="Female",B250="Tvenndarleikur"),INDEX(Tvennd.kvk!$A$3:$F$1006,MATCH(Skráningarblað!F250,Tvennd.kvk!$D$3:$D$1006,0),6),"")))))),0)</f>
        <v/>
      </c>
      <c r="O250" s="13" t="str">
        <f>IFERROR(IF(F250="","",IF(AND(NOT(B250="Einliðaleikur"),D250=""),"Partner Wanted",INDEX(Leikmannaskrá!$A$2:$D$1156,MATCH(D250,Leikmannaskrá!$A$2:$A$1160,0),2))),"")</f>
        <v/>
      </c>
      <c r="P250" s="13" t="str">
        <f>IFERROR(INDEX(Leikmannaskrá!$A$2:$D$1156,MATCH(D250,Leikmannaskrá!$A$2:$A$1160,0),4),"")</f>
        <v/>
      </c>
      <c r="Q250" s="13" t="str">
        <f>IFERROR(IF(AND(P250="Male",B250="Einliðaleikur"),INDEX(Einl.kk!$A$3:$F$1037,MATCH(Skráningarblað!O250,Einl.kk!$D$3:$D$1037,0),2),IF(AND(P250="Male",B250="Tvíliðaleikur"),INDEX(Tvíl.kk!$A$3:$F$1052,MATCH(Skráningarblað!O250,Tvíl.kk!$D$3:$D$1052,0),2),IF(AND(P250="Male",B250="Tvenndarleikur"),INDEX(Tvennd.kk!$A$3:$F$1020,MATCH(Skráningarblað!O250,Tvennd.kk!$D$3:$D$1020,0),2),IF(AND(P250="Female",B250="Einliðaleikur"),INDEX(Einl.kvk!$A$3:$F$1001,MATCH(Skráningarblað!O250,Einl.kvk!$D$3:$D$1001,0),2),IF(AND(P250="Female",B250="Tvíliðaleikur"),INDEX(Tvíl.kvk!$A$3:$F$1002,MATCH(Skráningarblað!O250,Tvíl.kvk!$D$3:$D$1002,0),2),IF(AND(P250="Female",B250="Tvenndarleikur"),INDEX(Tvennd.kvk!$A$3:$F$1006,MATCH(Skráningarblað!O250,Tvennd.kvk!$D$3:$D$1006,0),2),"")))))),"2. Deild")</f>
        <v/>
      </c>
      <c r="R250" s="13" t="str">
        <f t="shared" si="22"/>
        <v/>
      </c>
      <c r="S250" s="13" t="str">
        <f>IFERROR(IF(AND(P250="Male",B250="Einliðaleikur"),INDEX(Einl.kk!$A$3:$F$1037,MATCH(Skráningarblað!O250,Einl.kk!$D$3:$D$1037,0),6),IF(AND(P250="Male",B250="Tvíliðaleikur"),INDEX(Tvíl.kk!$A$3:$F$1052,MATCH(Skráningarblað!O250,Tvíl.kk!$D$3:$D$1052,0),6),IF(AND(P250="Male",B250="Tvenndarleikur"),INDEX(Tvennd.kk!$A$3:$F$1020,MATCH(Skráningarblað!O250,Tvennd.kk!$D$3:$D$1020,0),6),IF(AND(P250="Female",B250="Einliðaleikur"),INDEX(Einl.kvk!$A$3:$F$1001,MATCH(Skráningarblað!O250,Einl.kvk!$D$3:$D$1001,0),6),IF(AND(P250="Female",B250="Tvíliðaleikur"),INDEX(Tvíl.kvk!$A$3:$F$1002,MATCH(Skráningarblað!O250,Tvíl.kvk!$D$3:$D$1002,0),6),IF(AND(P250="Female",B250="Tvenndarleikur"),INDEX(Tvennd.kvk!$A$3:$F$1006,MATCH(Skráningarblað!O250,Tvennd.kvk!$D$3:$D$1006,0),6),"")))))),0)</f>
        <v/>
      </c>
      <c r="T250" s="13" t="str">
        <f>IFERROR(INDEX(Leikmannaskrá!$A$2:$E$597,MATCH(A250,Leikmannaskrá!$A$2:$A$597,0),5),"")</f>
        <v/>
      </c>
      <c r="U250" s="29" t="str">
        <f t="shared" si="23"/>
        <v/>
      </c>
    </row>
    <row r="251" spans="1:21" x14ac:dyDescent="0.35">
      <c r="A251" s="28"/>
      <c r="B251" s="28"/>
      <c r="C251" s="28"/>
      <c r="D251" s="28"/>
      <c r="E251" s="28"/>
      <c r="F251" s="13" t="str">
        <f>IFERROR(INDEX(Leikmannaskrá!$A$2:$D$1156,MATCH(A251,Leikmannaskrá!$A$2:$A$1160,0),2),"")</f>
        <v/>
      </c>
      <c r="G251" s="13" t="str">
        <f>IFERROR(INDEX(Leikmannaskrá!$A$2:$D$1156,MATCH(A251,Leikmannaskrá!$A$2:$A$1160,0),4),"")</f>
        <v/>
      </c>
      <c r="H251" s="13" t="str">
        <f>IFERROR(INDEX(Leikmannaskrá!$A$2:$D$1156,MATCH(A251,Leikmannaskrá!$A$2:$A$1160,0),3),"")</f>
        <v/>
      </c>
      <c r="I251" s="13" t="str">
        <f>IFERROR(IF(AND(G251="Male",B251="Einliðaleikur"),INDEX(Einl.kk!$A$3:$F$1037,MATCH(Skráningarblað!F251,Einl.kk!$D$3:$D$1037,0),2),IF(AND(G251="Male",B251="Tvíliðaleikur"),INDEX(Tvíl.kk!$A$3:$F$1052,MATCH(Skráningarblað!F251,Tvíl.kk!$D$3:$D$1052,0),2),IF(AND(G251="Male",B251="Tvenndarleikur"),INDEX(Tvennd.kk!$A$3:$F$1020,MATCH(Skráningarblað!F251,Tvennd.kk!$D$3:$D$1020,0),2),IF(AND(G251="Female",B251="Einliðaleikur"),INDEX(Einl.kvk!$A$3:$F$1001,MATCH(Skráningarblað!F251,Einl.kvk!$D$3:$D$1001,0),2),IF(AND(G251="Female",B251="Tvíliðaleikur"),INDEX(Tvíl.kvk!$A$3:$F$1002,MATCH(Skráningarblað!F251,Tvíl.kvk!$D$3:$D$1002,0),2),IF(AND(G251="Female",B251="Tvenndarleikur"),INDEX(Tvennd.kvk!$A$3:$F$1006,MATCH(Skráningarblað!F251,Tvennd.kvk!$D$3:$D$1006,0),2),"")))))),"2. Deild")</f>
        <v/>
      </c>
      <c r="J251" s="13" t="str">
        <f t="shared" si="18"/>
        <v/>
      </c>
      <c r="K251" s="13" t="str">
        <f t="shared" si="19"/>
        <v/>
      </c>
      <c r="L251" s="13">
        <f t="shared" si="20"/>
        <v>0</v>
      </c>
      <c r="M251" s="13" t="str">
        <f t="shared" si="21"/>
        <v xml:space="preserve"> -  </v>
      </c>
      <c r="N251" s="13" t="str">
        <f>IFERROR(IF(AND(G251="Male",B251="Einliðaleikur"),INDEX(Einl.kk!$A$3:$F$1037,MATCH(Skráningarblað!F251,Einl.kk!$D$3:$D$1037,0),6),IF(AND(G251="Male",B251="Tvíliðaleikur"),INDEX(Tvíl.kk!$A$3:$F$1052,MATCH(Skráningarblað!F251,Tvíl.kk!$D$3:$D$1052,0),6),IF(AND(G251="Male",B251="Tvenndarleikur"),INDEX(Tvennd.kk!$A$3:$F$1020,MATCH(Skráningarblað!F251,Tvennd.kk!$D$3:$D$1020,0),6),IF(AND(G251="Female",B251="Einliðaleikur"),INDEX(Einl.kvk!$A$3:$F$1001,MATCH(Skráningarblað!F251,Einl.kvk!$D$3:$D$1001,0),6),IF(AND(G251="Female",B251="Tvíliðaleikur"),INDEX(Tvíl.kvk!$A$3:$F$1002,MATCH(Skráningarblað!F251,Tvíl.kvk!$D$3:$D$1002,0),6),IF(AND(G251="Female",B251="Tvenndarleikur"),INDEX(Tvennd.kvk!$A$3:$F$1006,MATCH(Skráningarblað!F251,Tvennd.kvk!$D$3:$D$1006,0),6),"")))))),0)</f>
        <v/>
      </c>
      <c r="O251" s="13" t="str">
        <f>IFERROR(IF(F251="","",IF(AND(NOT(B251="Einliðaleikur"),D251=""),"Partner Wanted",INDEX(Leikmannaskrá!$A$2:$D$1156,MATCH(D251,Leikmannaskrá!$A$2:$A$1160,0),2))),"")</f>
        <v/>
      </c>
      <c r="P251" s="13" t="str">
        <f>IFERROR(INDEX(Leikmannaskrá!$A$2:$D$1156,MATCH(D251,Leikmannaskrá!$A$2:$A$1160,0),4),"")</f>
        <v/>
      </c>
      <c r="Q251" s="13" t="str">
        <f>IFERROR(IF(AND(P251="Male",B251="Einliðaleikur"),INDEX(Einl.kk!$A$3:$F$1037,MATCH(Skráningarblað!O251,Einl.kk!$D$3:$D$1037,0),2),IF(AND(P251="Male",B251="Tvíliðaleikur"),INDEX(Tvíl.kk!$A$3:$F$1052,MATCH(Skráningarblað!O251,Tvíl.kk!$D$3:$D$1052,0),2),IF(AND(P251="Male",B251="Tvenndarleikur"),INDEX(Tvennd.kk!$A$3:$F$1020,MATCH(Skráningarblað!O251,Tvennd.kk!$D$3:$D$1020,0),2),IF(AND(P251="Female",B251="Einliðaleikur"),INDEX(Einl.kvk!$A$3:$F$1001,MATCH(Skráningarblað!O251,Einl.kvk!$D$3:$D$1001,0),2),IF(AND(P251="Female",B251="Tvíliðaleikur"),INDEX(Tvíl.kvk!$A$3:$F$1002,MATCH(Skráningarblað!O251,Tvíl.kvk!$D$3:$D$1002,0),2),IF(AND(P251="Female",B251="Tvenndarleikur"),INDEX(Tvennd.kvk!$A$3:$F$1006,MATCH(Skráningarblað!O251,Tvennd.kvk!$D$3:$D$1006,0),2),"")))))),"2. Deild")</f>
        <v/>
      </c>
      <c r="R251" s="13" t="str">
        <f t="shared" si="22"/>
        <v/>
      </c>
      <c r="S251" s="13" t="str">
        <f>IFERROR(IF(AND(P251="Male",B251="Einliðaleikur"),INDEX(Einl.kk!$A$3:$F$1037,MATCH(Skráningarblað!O251,Einl.kk!$D$3:$D$1037,0),6),IF(AND(P251="Male",B251="Tvíliðaleikur"),INDEX(Tvíl.kk!$A$3:$F$1052,MATCH(Skráningarblað!O251,Tvíl.kk!$D$3:$D$1052,0),6),IF(AND(P251="Male",B251="Tvenndarleikur"),INDEX(Tvennd.kk!$A$3:$F$1020,MATCH(Skráningarblað!O251,Tvennd.kk!$D$3:$D$1020,0),6),IF(AND(P251="Female",B251="Einliðaleikur"),INDEX(Einl.kvk!$A$3:$F$1001,MATCH(Skráningarblað!O251,Einl.kvk!$D$3:$D$1001,0),6),IF(AND(P251="Female",B251="Tvíliðaleikur"),INDEX(Tvíl.kvk!$A$3:$F$1002,MATCH(Skráningarblað!O251,Tvíl.kvk!$D$3:$D$1002,0),6),IF(AND(P251="Female",B251="Tvenndarleikur"),INDEX(Tvennd.kvk!$A$3:$F$1006,MATCH(Skráningarblað!O251,Tvennd.kvk!$D$3:$D$1006,0),6),"")))))),0)</f>
        <v/>
      </c>
      <c r="T251" s="13" t="str">
        <f>IFERROR(INDEX(Leikmannaskrá!$A$2:$E$597,MATCH(A251,Leikmannaskrá!$A$2:$A$597,0),5),"")</f>
        <v/>
      </c>
      <c r="U251" s="29" t="str">
        <f t="shared" si="23"/>
        <v/>
      </c>
    </row>
    <row r="252" spans="1:21" x14ac:dyDescent="0.35">
      <c r="A252" s="28"/>
      <c r="B252" s="28"/>
      <c r="C252" s="28"/>
      <c r="D252" s="28"/>
      <c r="E252" s="28"/>
      <c r="F252" s="13" t="str">
        <f>IFERROR(INDEX(Leikmannaskrá!$A$2:$D$1156,MATCH(A252,Leikmannaskrá!$A$2:$A$1160,0),2),"")</f>
        <v/>
      </c>
      <c r="G252" s="13" t="str">
        <f>IFERROR(INDEX(Leikmannaskrá!$A$2:$D$1156,MATCH(A252,Leikmannaskrá!$A$2:$A$1160,0),4),"")</f>
        <v/>
      </c>
      <c r="H252" s="13" t="str">
        <f>IFERROR(INDEX(Leikmannaskrá!$A$2:$D$1156,MATCH(A252,Leikmannaskrá!$A$2:$A$1160,0),3),"")</f>
        <v/>
      </c>
      <c r="I252" s="13" t="str">
        <f>IFERROR(IF(AND(G252="Male",B252="Einliðaleikur"),INDEX(Einl.kk!$A$3:$F$1037,MATCH(Skráningarblað!F252,Einl.kk!$D$3:$D$1037,0),2),IF(AND(G252="Male",B252="Tvíliðaleikur"),INDEX(Tvíl.kk!$A$3:$F$1052,MATCH(Skráningarblað!F252,Tvíl.kk!$D$3:$D$1052,0),2),IF(AND(G252="Male",B252="Tvenndarleikur"),INDEX(Tvennd.kk!$A$3:$F$1020,MATCH(Skráningarblað!F252,Tvennd.kk!$D$3:$D$1020,0),2),IF(AND(G252="Female",B252="Einliðaleikur"),INDEX(Einl.kvk!$A$3:$F$1001,MATCH(Skráningarblað!F252,Einl.kvk!$D$3:$D$1001,0),2),IF(AND(G252="Female",B252="Tvíliðaleikur"),INDEX(Tvíl.kvk!$A$3:$F$1002,MATCH(Skráningarblað!F252,Tvíl.kvk!$D$3:$D$1002,0),2),IF(AND(G252="Female",B252="Tvenndarleikur"),INDEX(Tvennd.kvk!$A$3:$F$1006,MATCH(Skráningarblað!F252,Tvennd.kvk!$D$3:$D$1006,0),2),"")))))),"2. Deild")</f>
        <v/>
      </c>
      <c r="J252" s="13" t="str">
        <f t="shared" si="18"/>
        <v/>
      </c>
      <c r="K252" s="13" t="str">
        <f t="shared" si="19"/>
        <v/>
      </c>
      <c r="L252" s="13">
        <f t="shared" si="20"/>
        <v>0</v>
      </c>
      <c r="M252" s="13" t="str">
        <f t="shared" si="21"/>
        <v xml:space="preserve"> -  </v>
      </c>
      <c r="N252" s="13" t="str">
        <f>IFERROR(IF(AND(G252="Male",B252="Einliðaleikur"),INDEX(Einl.kk!$A$3:$F$1037,MATCH(Skráningarblað!F252,Einl.kk!$D$3:$D$1037,0),6),IF(AND(G252="Male",B252="Tvíliðaleikur"),INDEX(Tvíl.kk!$A$3:$F$1052,MATCH(Skráningarblað!F252,Tvíl.kk!$D$3:$D$1052,0),6),IF(AND(G252="Male",B252="Tvenndarleikur"),INDEX(Tvennd.kk!$A$3:$F$1020,MATCH(Skráningarblað!F252,Tvennd.kk!$D$3:$D$1020,0),6),IF(AND(G252="Female",B252="Einliðaleikur"),INDEX(Einl.kvk!$A$3:$F$1001,MATCH(Skráningarblað!F252,Einl.kvk!$D$3:$D$1001,0),6),IF(AND(G252="Female",B252="Tvíliðaleikur"),INDEX(Tvíl.kvk!$A$3:$F$1002,MATCH(Skráningarblað!F252,Tvíl.kvk!$D$3:$D$1002,0),6),IF(AND(G252="Female",B252="Tvenndarleikur"),INDEX(Tvennd.kvk!$A$3:$F$1006,MATCH(Skráningarblað!F252,Tvennd.kvk!$D$3:$D$1006,0),6),"")))))),0)</f>
        <v/>
      </c>
      <c r="O252" s="13" t="str">
        <f>IFERROR(IF(F252="","",IF(AND(NOT(B252="Einliðaleikur"),D252=""),"Partner Wanted",INDEX(Leikmannaskrá!$A$2:$D$1156,MATCH(D252,Leikmannaskrá!$A$2:$A$1160,0),2))),"")</f>
        <v/>
      </c>
      <c r="P252" s="13" t="str">
        <f>IFERROR(INDEX(Leikmannaskrá!$A$2:$D$1156,MATCH(D252,Leikmannaskrá!$A$2:$A$1160,0),4),"")</f>
        <v/>
      </c>
      <c r="Q252" s="13" t="str">
        <f>IFERROR(IF(AND(P252="Male",B252="Einliðaleikur"),INDEX(Einl.kk!$A$3:$F$1037,MATCH(Skráningarblað!O252,Einl.kk!$D$3:$D$1037,0),2),IF(AND(P252="Male",B252="Tvíliðaleikur"),INDEX(Tvíl.kk!$A$3:$F$1052,MATCH(Skráningarblað!O252,Tvíl.kk!$D$3:$D$1052,0),2),IF(AND(P252="Male",B252="Tvenndarleikur"),INDEX(Tvennd.kk!$A$3:$F$1020,MATCH(Skráningarblað!O252,Tvennd.kk!$D$3:$D$1020,0),2),IF(AND(P252="Female",B252="Einliðaleikur"),INDEX(Einl.kvk!$A$3:$F$1001,MATCH(Skráningarblað!O252,Einl.kvk!$D$3:$D$1001,0),2),IF(AND(P252="Female",B252="Tvíliðaleikur"),INDEX(Tvíl.kvk!$A$3:$F$1002,MATCH(Skráningarblað!O252,Tvíl.kvk!$D$3:$D$1002,0),2),IF(AND(P252="Female",B252="Tvenndarleikur"),INDEX(Tvennd.kvk!$A$3:$F$1006,MATCH(Skráningarblað!O252,Tvennd.kvk!$D$3:$D$1006,0),2),"")))))),"2. Deild")</f>
        <v/>
      </c>
      <c r="R252" s="13" t="str">
        <f t="shared" si="22"/>
        <v/>
      </c>
      <c r="S252" s="13" t="str">
        <f>IFERROR(IF(AND(P252="Male",B252="Einliðaleikur"),INDEX(Einl.kk!$A$3:$F$1037,MATCH(Skráningarblað!O252,Einl.kk!$D$3:$D$1037,0),6),IF(AND(P252="Male",B252="Tvíliðaleikur"),INDEX(Tvíl.kk!$A$3:$F$1052,MATCH(Skráningarblað!O252,Tvíl.kk!$D$3:$D$1052,0),6),IF(AND(P252="Male",B252="Tvenndarleikur"),INDEX(Tvennd.kk!$A$3:$F$1020,MATCH(Skráningarblað!O252,Tvennd.kk!$D$3:$D$1020,0),6),IF(AND(P252="Female",B252="Einliðaleikur"),INDEX(Einl.kvk!$A$3:$F$1001,MATCH(Skráningarblað!O252,Einl.kvk!$D$3:$D$1001,0),6),IF(AND(P252="Female",B252="Tvíliðaleikur"),INDEX(Tvíl.kvk!$A$3:$F$1002,MATCH(Skráningarblað!O252,Tvíl.kvk!$D$3:$D$1002,0),6),IF(AND(P252="Female",B252="Tvenndarleikur"),INDEX(Tvennd.kvk!$A$3:$F$1006,MATCH(Skráningarblað!O252,Tvennd.kvk!$D$3:$D$1006,0),6),"")))))),0)</f>
        <v/>
      </c>
      <c r="T252" s="13" t="str">
        <f>IFERROR(INDEX(Leikmannaskrá!$A$2:$E$597,MATCH(A252,Leikmannaskrá!$A$2:$A$597,0),5),"")</f>
        <v/>
      </c>
      <c r="U252" s="29" t="str">
        <f t="shared" si="23"/>
        <v/>
      </c>
    </row>
    <row r="253" spans="1:21" x14ac:dyDescent="0.35">
      <c r="A253" s="28"/>
      <c r="B253" s="28"/>
      <c r="C253" s="28"/>
      <c r="D253" s="28"/>
      <c r="E253" s="28"/>
      <c r="F253" s="13" t="str">
        <f>IFERROR(INDEX(Leikmannaskrá!$A$2:$D$1156,MATCH(A253,Leikmannaskrá!$A$2:$A$1160,0),2),"")</f>
        <v/>
      </c>
      <c r="G253" s="13" t="str">
        <f>IFERROR(INDEX(Leikmannaskrá!$A$2:$D$1156,MATCH(A253,Leikmannaskrá!$A$2:$A$1160,0),4),"")</f>
        <v/>
      </c>
      <c r="H253" s="13" t="str">
        <f>IFERROR(INDEX(Leikmannaskrá!$A$2:$D$1156,MATCH(A253,Leikmannaskrá!$A$2:$A$1160,0),3),"")</f>
        <v/>
      </c>
      <c r="I253" s="13" t="str">
        <f>IFERROR(IF(AND(G253="Male",B253="Einliðaleikur"),INDEX(Einl.kk!$A$3:$F$1037,MATCH(Skráningarblað!F253,Einl.kk!$D$3:$D$1037,0),2),IF(AND(G253="Male",B253="Tvíliðaleikur"),INDEX(Tvíl.kk!$A$3:$F$1052,MATCH(Skráningarblað!F253,Tvíl.kk!$D$3:$D$1052,0),2),IF(AND(G253="Male",B253="Tvenndarleikur"),INDEX(Tvennd.kk!$A$3:$F$1020,MATCH(Skráningarblað!F253,Tvennd.kk!$D$3:$D$1020,0),2),IF(AND(G253="Female",B253="Einliðaleikur"),INDEX(Einl.kvk!$A$3:$F$1001,MATCH(Skráningarblað!F253,Einl.kvk!$D$3:$D$1001,0),2),IF(AND(G253="Female",B253="Tvíliðaleikur"),INDEX(Tvíl.kvk!$A$3:$F$1002,MATCH(Skráningarblað!F253,Tvíl.kvk!$D$3:$D$1002,0),2),IF(AND(G253="Female",B253="Tvenndarleikur"),INDEX(Tvennd.kvk!$A$3:$F$1006,MATCH(Skráningarblað!F253,Tvennd.kvk!$D$3:$D$1006,0),2),"")))))),"2. Deild")</f>
        <v/>
      </c>
      <c r="J253" s="13" t="str">
        <f t="shared" si="18"/>
        <v/>
      </c>
      <c r="K253" s="13" t="str">
        <f t="shared" si="19"/>
        <v/>
      </c>
      <c r="L253" s="13">
        <f t="shared" si="20"/>
        <v>0</v>
      </c>
      <c r="M253" s="13" t="str">
        <f t="shared" si="21"/>
        <v xml:space="preserve"> -  </v>
      </c>
      <c r="N253" s="13" t="str">
        <f>IFERROR(IF(AND(G253="Male",B253="Einliðaleikur"),INDEX(Einl.kk!$A$3:$F$1037,MATCH(Skráningarblað!F253,Einl.kk!$D$3:$D$1037,0),6),IF(AND(G253="Male",B253="Tvíliðaleikur"),INDEX(Tvíl.kk!$A$3:$F$1052,MATCH(Skráningarblað!F253,Tvíl.kk!$D$3:$D$1052,0),6),IF(AND(G253="Male",B253="Tvenndarleikur"),INDEX(Tvennd.kk!$A$3:$F$1020,MATCH(Skráningarblað!F253,Tvennd.kk!$D$3:$D$1020,0),6),IF(AND(G253="Female",B253="Einliðaleikur"),INDEX(Einl.kvk!$A$3:$F$1001,MATCH(Skráningarblað!F253,Einl.kvk!$D$3:$D$1001,0),6),IF(AND(G253="Female",B253="Tvíliðaleikur"),INDEX(Tvíl.kvk!$A$3:$F$1002,MATCH(Skráningarblað!F253,Tvíl.kvk!$D$3:$D$1002,0),6),IF(AND(G253="Female",B253="Tvenndarleikur"),INDEX(Tvennd.kvk!$A$3:$F$1006,MATCH(Skráningarblað!F253,Tvennd.kvk!$D$3:$D$1006,0),6),"")))))),0)</f>
        <v/>
      </c>
      <c r="O253" s="13" t="str">
        <f>IFERROR(IF(F253="","",IF(AND(NOT(B253="Einliðaleikur"),D253=""),"Partner Wanted",INDEX(Leikmannaskrá!$A$2:$D$1156,MATCH(D253,Leikmannaskrá!$A$2:$A$1160,0),2))),"")</f>
        <v/>
      </c>
      <c r="P253" s="13" t="str">
        <f>IFERROR(INDEX(Leikmannaskrá!$A$2:$D$1156,MATCH(D253,Leikmannaskrá!$A$2:$A$1160,0),4),"")</f>
        <v/>
      </c>
      <c r="Q253" s="13" t="str">
        <f>IFERROR(IF(AND(P253="Male",B253="Einliðaleikur"),INDEX(Einl.kk!$A$3:$F$1037,MATCH(Skráningarblað!O253,Einl.kk!$D$3:$D$1037,0),2),IF(AND(P253="Male",B253="Tvíliðaleikur"),INDEX(Tvíl.kk!$A$3:$F$1052,MATCH(Skráningarblað!O253,Tvíl.kk!$D$3:$D$1052,0),2),IF(AND(P253="Male",B253="Tvenndarleikur"),INDEX(Tvennd.kk!$A$3:$F$1020,MATCH(Skráningarblað!O253,Tvennd.kk!$D$3:$D$1020,0),2),IF(AND(P253="Female",B253="Einliðaleikur"),INDEX(Einl.kvk!$A$3:$F$1001,MATCH(Skráningarblað!O253,Einl.kvk!$D$3:$D$1001,0),2),IF(AND(P253="Female",B253="Tvíliðaleikur"),INDEX(Tvíl.kvk!$A$3:$F$1002,MATCH(Skráningarblað!O253,Tvíl.kvk!$D$3:$D$1002,0),2),IF(AND(P253="Female",B253="Tvenndarleikur"),INDEX(Tvennd.kvk!$A$3:$F$1006,MATCH(Skráningarblað!O253,Tvennd.kvk!$D$3:$D$1006,0),2),"")))))),"2. Deild")</f>
        <v/>
      </c>
      <c r="R253" s="13" t="str">
        <f t="shared" si="22"/>
        <v/>
      </c>
      <c r="S253" s="13" t="str">
        <f>IFERROR(IF(AND(P253="Male",B253="Einliðaleikur"),INDEX(Einl.kk!$A$3:$F$1037,MATCH(Skráningarblað!O253,Einl.kk!$D$3:$D$1037,0),6),IF(AND(P253="Male",B253="Tvíliðaleikur"),INDEX(Tvíl.kk!$A$3:$F$1052,MATCH(Skráningarblað!O253,Tvíl.kk!$D$3:$D$1052,0),6),IF(AND(P253="Male",B253="Tvenndarleikur"),INDEX(Tvennd.kk!$A$3:$F$1020,MATCH(Skráningarblað!O253,Tvennd.kk!$D$3:$D$1020,0),6),IF(AND(P253="Female",B253="Einliðaleikur"),INDEX(Einl.kvk!$A$3:$F$1001,MATCH(Skráningarblað!O253,Einl.kvk!$D$3:$D$1001,0),6),IF(AND(P253="Female",B253="Tvíliðaleikur"),INDEX(Tvíl.kvk!$A$3:$F$1002,MATCH(Skráningarblað!O253,Tvíl.kvk!$D$3:$D$1002,0),6),IF(AND(P253="Female",B253="Tvenndarleikur"),INDEX(Tvennd.kvk!$A$3:$F$1006,MATCH(Skráningarblað!O253,Tvennd.kvk!$D$3:$D$1006,0),6),"")))))),0)</f>
        <v/>
      </c>
      <c r="T253" s="13" t="str">
        <f>IFERROR(INDEX(Leikmannaskrá!$A$2:$E$597,MATCH(A253,Leikmannaskrá!$A$2:$A$597,0),5),"")</f>
        <v/>
      </c>
      <c r="U253" s="29" t="str">
        <f t="shared" si="23"/>
        <v/>
      </c>
    </row>
    <row r="254" spans="1:21" x14ac:dyDescent="0.35">
      <c r="A254" s="28"/>
      <c r="B254" s="28"/>
      <c r="C254" s="28"/>
      <c r="D254" s="28"/>
      <c r="E254" s="28"/>
      <c r="F254" s="13" t="str">
        <f>IFERROR(INDEX(Leikmannaskrá!$A$2:$D$1156,MATCH(A254,Leikmannaskrá!$A$2:$A$1160,0),2),"")</f>
        <v/>
      </c>
      <c r="G254" s="13" t="str">
        <f>IFERROR(INDEX(Leikmannaskrá!$A$2:$D$1156,MATCH(A254,Leikmannaskrá!$A$2:$A$1160,0),4),"")</f>
        <v/>
      </c>
      <c r="H254" s="13" t="str">
        <f>IFERROR(INDEX(Leikmannaskrá!$A$2:$D$1156,MATCH(A254,Leikmannaskrá!$A$2:$A$1160,0),3),"")</f>
        <v/>
      </c>
      <c r="I254" s="13" t="str">
        <f>IFERROR(IF(AND(G254="Male",B254="Einliðaleikur"),INDEX(Einl.kk!$A$3:$F$1037,MATCH(Skráningarblað!F254,Einl.kk!$D$3:$D$1037,0),2),IF(AND(G254="Male",B254="Tvíliðaleikur"),INDEX(Tvíl.kk!$A$3:$F$1052,MATCH(Skráningarblað!F254,Tvíl.kk!$D$3:$D$1052,0),2),IF(AND(G254="Male",B254="Tvenndarleikur"),INDEX(Tvennd.kk!$A$3:$F$1020,MATCH(Skráningarblað!F254,Tvennd.kk!$D$3:$D$1020,0),2),IF(AND(G254="Female",B254="Einliðaleikur"),INDEX(Einl.kvk!$A$3:$F$1001,MATCH(Skráningarblað!F254,Einl.kvk!$D$3:$D$1001,0),2),IF(AND(G254="Female",B254="Tvíliðaleikur"),INDEX(Tvíl.kvk!$A$3:$F$1002,MATCH(Skráningarblað!F254,Tvíl.kvk!$D$3:$D$1002,0),2),IF(AND(G254="Female",B254="Tvenndarleikur"),INDEX(Tvennd.kvk!$A$3:$F$1006,MATCH(Skráningarblað!F254,Tvennd.kvk!$D$3:$D$1006,0),2),"")))))),"2. Deild")</f>
        <v/>
      </c>
      <c r="J254" s="13" t="str">
        <f t="shared" si="18"/>
        <v/>
      </c>
      <c r="K254" s="13" t="str">
        <f t="shared" si="19"/>
        <v/>
      </c>
      <c r="L254" s="13">
        <f t="shared" si="20"/>
        <v>0</v>
      </c>
      <c r="M254" s="13" t="str">
        <f t="shared" si="21"/>
        <v xml:space="preserve"> -  </v>
      </c>
      <c r="N254" s="13" t="str">
        <f>IFERROR(IF(AND(G254="Male",B254="Einliðaleikur"),INDEX(Einl.kk!$A$3:$F$1037,MATCH(Skráningarblað!F254,Einl.kk!$D$3:$D$1037,0),6),IF(AND(G254="Male",B254="Tvíliðaleikur"),INDEX(Tvíl.kk!$A$3:$F$1052,MATCH(Skráningarblað!F254,Tvíl.kk!$D$3:$D$1052,0),6),IF(AND(G254="Male",B254="Tvenndarleikur"),INDEX(Tvennd.kk!$A$3:$F$1020,MATCH(Skráningarblað!F254,Tvennd.kk!$D$3:$D$1020,0),6),IF(AND(G254="Female",B254="Einliðaleikur"),INDEX(Einl.kvk!$A$3:$F$1001,MATCH(Skráningarblað!F254,Einl.kvk!$D$3:$D$1001,0),6),IF(AND(G254="Female",B254="Tvíliðaleikur"),INDEX(Tvíl.kvk!$A$3:$F$1002,MATCH(Skráningarblað!F254,Tvíl.kvk!$D$3:$D$1002,0),6),IF(AND(G254="Female",B254="Tvenndarleikur"),INDEX(Tvennd.kvk!$A$3:$F$1006,MATCH(Skráningarblað!F254,Tvennd.kvk!$D$3:$D$1006,0),6),"")))))),0)</f>
        <v/>
      </c>
      <c r="O254" s="13" t="str">
        <f>IFERROR(IF(F254="","",IF(AND(NOT(B254="Einliðaleikur"),D254=""),"Partner Wanted",INDEX(Leikmannaskrá!$A$2:$D$1156,MATCH(D254,Leikmannaskrá!$A$2:$A$1160,0),2))),"")</f>
        <v/>
      </c>
      <c r="P254" s="13" t="str">
        <f>IFERROR(INDEX(Leikmannaskrá!$A$2:$D$1156,MATCH(D254,Leikmannaskrá!$A$2:$A$1160,0),4),"")</f>
        <v/>
      </c>
      <c r="Q254" s="13" t="str">
        <f>IFERROR(IF(AND(P254="Male",B254="Einliðaleikur"),INDEX(Einl.kk!$A$3:$F$1037,MATCH(Skráningarblað!O254,Einl.kk!$D$3:$D$1037,0),2),IF(AND(P254="Male",B254="Tvíliðaleikur"),INDEX(Tvíl.kk!$A$3:$F$1052,MATCH(Skráningarblað!O254,Tvíl.kk!$D$3:$D$1052,0),2),IF(AND(P254="Male",B254="Tvenndarleikur"),INDEX(Tvennd.kk!$A$3:$F$1020,MATCH(Skráningarblað!O254,Tvennd.kk!$D$3:$D$1020,0),2),IF(AND(P254="Female",B254="Einliðaleikur"),INDEX(Einl.kvk!$A$3:$F$1001,MATCH(Skráningarblað!O254,Einl.kvk!$D$3:$D$1001,0),2),IF(AND(P254="Female",B254="Tvíliðaleikur"),INDEX(Tvíl.kvk!$A$3:$F$1002,MATCH(Skráningarblað!O254,Tvíl.kvk!$D$3:$D$1002,0),2),IF(AND(P254="Female",B254="Tvenndarleikur"),INDEX(Tvennd.kvk!$A$3:$F$1006,MATCH(Skráningarblað!O254,Tvennd.kvk!$D$3:$D$1006,0),2),"")))))),"2. Deild")</f>
        <v/>
      </c>
      <c r="R254" s="13" t="str">
        <f t="shared" si="22"/>
        <v/>
      </c>
      <c r="S254" s="13" t="str">
        <f>IFERROR(IF(AND(P254="Male",B254="Einliðaleikur"),INDEX(Einl.kk!$A$3:$F$1037,MATCH(Skráningarblað!O254,Einl.kk!$D$3:$D$1037,0),6),IF(AND(P254="Male",B254="Tvíliðaleikur"),INDEX(Tvíl.kk!$A$3:$F$1052,MATCH(Skráningarblað!O254,Tvíl.kk!$D$3:$D$1052,0),6),IF(AND(P254="Male",B254="Tvenndarleikur"),INDEX(Tvennd.kk!$A$3:$F$1020,MATCH(Skráningarblað!O254,Tvennd.kk!$D$3:$D$1020,0),6),IF(AND(P254="Female",B254="Einliðaleikur"),INDEX(Einl.kvk!$A$3:$F$1001,MATCH(Skráningarblað!O254,Einl.kvk!$D$3:$D$1001,0),6),IF(AND(P254="Female",B254="Tvíliðaleikur"),INDEX(Tvíl.kvk!$A$3:$F$1002,MATCH(Skráningarblað!O254,Tvíl.kvk!$D$3:$D$1002,0),6),IF(AND(P254="Female",B254="Tvenndarleikur"),INDEX(Tvennd.kvk!$A$3:$F$1006,MATCH(Skráningarblað!O254,Tvennd.kvk!$D$3:$D$1006,0),6),"")))))),0)</f>
        <v/>
      </c>
      <c r="T254" s="13" t="str">
        <f>IFERROR(INDEX(Leikmannaskrá!$A$2:$E$597,MATCH(A254,Leikmannaskrá!$A$2:$A$597,0),5),"")</f>
        <v/>
      </c>
      <c r="U254" s="29" t="str">
        <f t="shared" si="23"/>
        <v/>
      </c>
    </row>
    <row r="255" spans="1:21" x14ac:dyDescent="0.35">
      <c r="A255" s="28"/>
      <c r="B255" s="28"/>
      <c r="C255" s="28"/>
      <c r="D255" s="28"/>
      <c r="E255" s="28"/>
      <c r="F255" s="13" t="str">
        <f>IFERROR(INDEX(Leikmannaskrá!$A$2:$D$1156,MATCH(A255,Leikmannaskrá!$A$2:$A$1160,0),2),"")</f>
        <v/>
      </c>
      <c r="G255" s="13" t="str">
        <f>IFERROR(INDEX(Leikmannaskrá!$A$2:$D$1156,MATCH(A255,Leikmannaskrá!$A$2:$A$1160,0),4),"")</f>
        <v/>
      </c>
      <c r="H255" s="13" t="str">
        <f>IFERROR(INDEX(Leikmannaskrá!$A$2:$D$1156,MATCH(A255,Leikmannaskrá!$A$2:$A$1160,0),3),"")</f>
        <v/>
      </c>
      <c r="I255" s="13" t="str">
        <f>IFERROR(IF(AND(G255="Male",B255="Einliðaleikur"),INDEX(Einl.kk!$A$3:$F$1037,MATCH(Skráningarblað!F255,Einl.kk!$D$3:$D$1037,0),2),IF(AND(G255="Male",B255="Tvíliðaleikur"),INDEX(Tvíl.kk!$A$3:$F$1052,MATCH(Skráningarblað!F255,Tvíl.kk!$D$3:$D$1052,0),2),IF(AND(G255="Male",B255="Tvenndarleikur"),INDEX(Tvennd.kk!$A$3:$F$1020,MATCH(Skráningarblað!F255,Tvennd.kk!$D$3:$D$1020,0),2),IF(AND(G255="Female",B255="Einliðaleikur"),INDEX(Einl.kvk!$A$3:$F$1001,MATCH(Skráningarblað!F255,Einl.kvk!$D$3:$D$1001,0),2),IF(AND(G255="Female",B255="Tvíliðaleikur"),INDEX(Tvíl.kvk!$A$3:$F$1002,MATCH(Skráningarblað!F255,Tvíl.kvk!$D$3:$D$1002,0),2),IF(AND(G255="Female",B255="Tvenndarleikur"),INDEX(Tvennd.kvk!$A$3:$F$1006,MATCH(Skráningarblað!F255,Tvennd.kvk!$D$3:$D$1006,0),2),"")))))),"2. Deild")</f>
        <v/>
      </c>
      <c r="J255" s="13" t="str">
        <f t="shared" si="18"/>
        <v/>
      </c>
      <c r="K255" s="13" t="str">
        <f t="shared" si="19"/>
        <v/>
      </c>
      <c r="L255" s="13">
        <f t="shared" si="20"/>
        <v>0</v>
      </c>
      <c r="M255" s="13" t="str">
        <f t="shared" si="21"/>
        <v xml:space="preserve"> -  </v>
      </c>
      <c r="N255" s="13" t="str">
        <f>IFERROR(IF(AND(G255="Male",B255="Einliðaleikur"),INDEX(Einl.kk!$A$3:$F$1037,MATCH(Skráningarblað!F255,Einl.kk!$D$3:$D$1037,0),6),IF(AND(G255="Male",B255="Tvíliðaleikur"),INDEX(Tvíl.kk!$A$3:$F$1052,MATCH(Skráningarblað!F255,Tvíl.kk!$D$3:$D$1052,0),6),IF(AND(G255="Male",B255="Tvenndarleikur"),INDEX(Tvennd.kk!$A$3:$F$1020,MATCH(Skráningarblað!F255,Tvennd.kk!$D$3:$D$1020,0),6),IF(AND(G255="Female",B255="Einliðaleikur"),INDEX(Einl.kvk!$A$3:$F$1001,MATCH(Skráningarblað!F255,Einl.kvk!$D$3:$D$1001,0),6),IF(AND(G255="Female",B255="Tvíliðaleikur"),INDEX(Tvíl.kvk!$A$3:$F$1002,MATCH(Skráningarblað!F255,Tvíl.kvk!$D$3:$D$1002,0),6),IF(AND(G255="Female",B255="Tvenndarleikur"),INDEX(Tvennd.kvk!$A$3:$F$1006,MATCH(Skráningarblað!F255,Tvennd.kvk!$D$3:$D$1006,0),6),"")))))),0)</f>
        <v/>
      </c>
      <c r="O255" s="13" t="str">
        <f>IFERROR(IF(F255="","",IF(AND(NOT(B255="Einliðaleikur"),D255=""),"Partner Wanted",INDEX(Leikmannaskrá!$A$2:$D$1156,MATCH(D255,Leikmannaskrá!$A$2:$A$1160,0),2))),"")</f>
        <v/>
      </c>
      <c r="P255" s="13" t="str">
        <f>IFERROR(INDEX(Leikmannaskrá!$A$2:$D$1156,MATCH(D255,Leikmannaskrá!$A$2:$A$1160,0),4),"")</f>
        <v/>
      </c>
      <c r="Q255" s="13" t="str">
        <f>IFERROR(IF(AND(P255="Male",B255="Einliðaleikur"),INDEX(Einl.kk!$A$3:$F$1037,MATCH(Skráningarblað!O255,Einl.kk!$D$3:$D$1037,0),2),IF(AND(P255="Male",B255="Tvíliðaleikur"),INDEX(Tvíl.kk!$A$3:$F$1052,MATCH(Skráningarblað!O255,Tvíl.kk!$D$3:$D$1052,0),2),IF(AND(P255="Male",B255="Tvenndarleikur"),INDEX(Tvennd.kk!$A$3:$F$1020,MATCH(Skráningarblað!O255,Tvennd.kk!$D$3:$D$1020,0),2),IF(AND(P255="Female",B255="Einliðaleikur"),INDEX(Einl.kvk!$A$3:$F$1001,MATCH(Skráningarblað!O255,Einl.kvk!$D$3:$D$1001,0),2),IF(AND(P255="Female",B255="Tvíliðaleikur"),INDEX(Tvíl.kvk!$A$3:$F$1002,MATCH(Skráningarblað!O255,Tvíl.kvk!$D$3:$D$1002,0),2),IF(AND(P255="Female",B255="Tvenndarleikur"),INDEX(Tvennd.kvk!$A$3:$F$1006,MATCH(Skráningarblað!O255,Tvennd.kvk!$D$3:$D$1006,0),2),"")))))),"2. Deild")</f>
        <v/>
      </c>
      <c r="R255" s="13" t="str">
        <f t="shared" si="22"/>
        <v/>
      </c>
      <c r="S255" s="13" t="str">
        <f>IFERROR(IF(AND(P255="Male",B255="Einliðaleikur"),INDEX(Einl.kk!$A$3:$F$1037,MATCH(Skráningarblað!O255,Einl.kk!$D$3:$D$1037,0),6),IF(AND(P255="Male",B255="Tvíliðaleikur"),INDEX(Tvíl.kk!$A$3:$F$1052,MATCH(Skráningarblað!O255,Tvíl.kk!$D$3:$D$1052,0),6),IF(AND(P255="Male",B255="Tvenndarleikur"),INDEX(Tvennd.kk!$A$3:$F$1020,MATCH(Skráningarblað!O255,Tvennd.kk!$D$3:$D$1020,0),6),IF(AND(P255="Female",B255="Einliðaleikur"),INDEX(Einl.kvk!$A$3:$F$1001,MATCH(Skráningarblað!O255,Einl.kvk!$D$3:$D$1001,0),6),IF(AND(P255="Female",B255="Tvíliðaleikur"),INDEX(Tvíl.kvk!$A$3:$F$1002,MATCH(Skráningarblað!O255,Tvíl.kvk!$D$3:$D$1002,0),6),IF(AND(P255="Female",B255="Tvenndarleikur"),INDEX(Tvennd.kvk!$A$3:$F$1006,MATCH(Skráningarblað!O255,Tvennd.kvk!$D$3:$D$1006,0),6),"")))))),0)</f>
        <v/>
      </c>
      <c r="T255" s="13" t="str">
        <f>IFERROR(INDEX(Leikmannaskrá!$A$2:$E$597,MATCH(A255,Leikmannaskrá!$A$2:$A$597,0),5),"")</f>
        <v/>
      </c>
      <c r="U255" s="29" t="str">
        <f t="shared" si="23"/>
        <v/>
      </c>
    </row>
    <row r="256" spans="1:21" x14ac:dyDescent="0.35">
      <c r="A256" s="28"/>
      <c r="B256" s="28"/>
      <c r="C256" s="28"/>
      <c r="D256" s="28"/>
      <c r="E256" s="28"/>
      <c r="F256" s="13" t="str">
        <f>IFERROR(INDEX(Leikmannaskrá!$A$2:$D$1156,MATCH(A256,Leikmannaskrá!$A$2:$A$1160,0),2),"")</f>
        <v/>
      </c>
      <c r="G256" s="13" t="str">
        <f>IFERROR(INDEX(Leikmannaskrá!$A$2:$D$1156,MATCH(A256,Leikmannaskrá!$A$2:$A$1160,0),4),"")</f>
        <v/>
      </c>
      <c r="H256" s="13" t="str">
        <f>IFERROR(INDEX(Leikmannaskrá!$A$2:$D$1156,MATCH(A256,Leikmannaskrá!$A$2:$A$1160,0),3),"")</f>
        <v/>
      </c>
      <c r="I256" s="13" t="str">
        <f>IFERROR(IF(AND(G256="Male",B256="Einliðaleikur"),INDEX(Einl.kk!$A$3:$F$1037,MATCH(Skráningarblað!F256,Einl.kk!$D$3:$D$1037,0),2),IF(AND(G256="Male",B256="Tvíliðaleikur"),INDEX(Tvíl.kk!$A$3:$F$1052,MATCH(Skráningarblað!F256,Tvíl.kk!$D$3:$D$1052,0),2),IF(AND(G256="Male",B256="Tvenndarleikur"),INDEX(Tvennd.kk!$A$3:$F$1020,MATCH(Skráningarblað!F256,Tvennd.kk!$D$3:$D$1020,0),2),IF(AND(G256="Female",B256="Einliðaleikur"),INDEX(Einl.kvk!$A$3:$F$1001,MATCH(Skráningarblað!F256,Einl.kvk!$D$3:$D$1001,0),2),IF(AND(G256="Female",B256="Tvíliðaleikur"),INDEX(Tvíl.kvk!$A$3:$F$1002,MATCH(Skráningarblað!F256,Tvíl.kvk!$D$3:$D$1002,0),2),IF(AND(G256="Female",B256="Tvenndarleikur"),INDEX(Tvennd.kvk!$A$3:$F$1006,MATCH(Skráningarblað!F256,Tvennd.kvk!$D$3:$D$1006,0),2),"")))))),"2. Deild")</f>
        <v/>
      </c>
      <c r="J256" s="13" t="str">
        <f t="shared" si="18"/>
        <v/>
      </c>
      <c r="K256" s="13" t="str">
        <f t="shared" si="19"/>
        <v/>
      </c>
      <c r="L256" s="13">
        <f t="shared" si="20"/>
        <v>0</v>
      </c>
      <c r="M256" s="13" t="str">
        <f t="shared" si="21"/>
        <v xml:space="preserve"> -  </v>
      </c>
      <c r="N256" s="13" t="str">
        <f>IFERROR(IF(AND(G256="Male",B256="Einliðaleikur"),INDEX(Einl.kk!$A$3:$F$1037,MATCH(Skráningarblað!F256,Einl.kk!$D$3:$D$1037,0),6),IF(AND(G256="Male",B256="Tvíliðaleikur"),INDEX(Tvíl.kk!$A$3:$F$1052,MATCH(Skráningarblað!F256,Tvíl.kk!$D$3:$D$1052,0),6),IF(AND(G256="Male",B256="Tvenndarleikur"),INDEX(Tvennd.kk!$A$3:$F$1020,MATCH(Skráningarblað!F256,Tvennd.kk!$D$3:$D$1020,0),6),IF(AND(G256="Female",B256="Einliðaleikur"),INDEX(Einl.kvk!$A$3:$F$1001,MATCH(Skráningarblað!F256,Einl.kvk!$D$3:$D$1001,0),6),IF(AND(G256="Female",B256="Tvíliðaleikur"),INDEX(Tvíl.kvk!$A$3:$F$1002,MATCH(Skráningarblað!F256,Tvíl.kvk!$D$3:$D$1002,0),6),IF(AND(G256="Female",B256="Tvenndarleikur"),INDEX(Tvennd.kvk!$A$3:$F$1006,MATCH(Skráningarblað!F256,Tvennd.kvk!$D$3:$D$1006,0),6),"")))))),0)</f>
        <v/>
      </c>
      <c r="O256" s="13" t="str">
        <f>IFERROR(IF(F256="","",IF(AND(NOT(B256="Einliðaleikur"),D256=""),"Partner Wanted",INDEX(Leikmannaskrá!$A$2:$D$1156,MATCH(D256,Leikmannaskrá!$A$2:$A$1160,0),2))),"")</f>
        <v/>
      </c>
      <c r="P256" s="13" t="str">
        <f>IFERROR(INDEX(Leikmannaskrá!$A$2:$D$1156,MATCH(D256,Leikmannaskrá!$A$2:$A$1160,0),4),"")</f>
        <v/>
      </c>
      <c r="Q256" s="13" t="str">
        <f>IFERROR(IF(AND(P256="Male",B256="Einliðaleikur"),INDEX(Einl.kk!$A$3:$F$1037,MATCH(Skráningarblað!O256,Einl.kk!$D$3:$D$1037,0),2),IF(AND(P256="Male",B256="Tvíliðaleikur"),INDEX(Tvíl.kk!$A$3:$F$1052,MATCH(Skráningarblað!O256,Tvíl.kk!$D$3:$D$1052,0),2),IF(AND(P256="Male",B256="Tvenndarleikur"),INDEX(Tvennd.kk!$A$3:$F$1020,MATCH(Skráningarblað!O256,Tvennd.kk!$D$3:$D$1020,0),2),IF(AND(P256="Female",B256="Einliðaleikur"),INDEX(Einl.kvk!$A$3:$F$1001,MATCH(Skráningarblað!O256,Einl.kvk!$D$3:$D$1001,0),2),IF(AND(P256="Female",B256="Tvíliðaleikur"),INDEX(Tvíl.kvk!$A$3:$F$1002,MATCH(Skráningarblað!O256,Tvíl.kvk!$D$3:$D$1002,0),2),IF(AND(P256="Female",B256="Tvenndarleikur"),INDEX(Tvennd.kvk!$A$3:$F$1006,MATCH(Skráningarblað!O256,Tvennd.kvk!$D$3:$D$1006,0),2),"")))))),"2. Deild")</f>
        <v/>
      </c>
      <c r="R256" s="13" t="str">
        <f t="shared" si="22"/>
        <v/>
      </c>
      <c r="S256" s="13" t="str">
        <f>IFERROR(IF(AND(P256="Male",B256="Einliðaleikur"),INDEX(Einl.kk!$A$3:$F$1037,MATCH(Skráningarblað!O256,Einl.kk!$D$3:$D$1037,0),6),IF(AND(P256="Male",B256="Tvíliðaleikur"),INDEX(Tvíl.kk!$A$3:$F$1052,MATCH(Skráningarblað!O256,Tvíl.kk!$D$3:$D$1052,0),6),IF(AND(P256="Male",B256="Tvenndarleikur"),INDEX(Tvennd.kk!$A$3:$F$1020,MATCH(Skráningarblað!O256,Tvennd.kk!$D$3:$D$1020,0),6),IF(AND(P256="Female",B256="Einliðaleikur"),INDEX(Einl.kvk!$A$3:$F$1001,MATCH(Skráningarblað!O256,Einl.kvk!$D$3:$D$1001,0),6),IF(AND(P256="Female",B256="Tvíliðaleikur"),INDEX(Tvíl.kvk!$A$3:$F$1002,MATCH(Skráningarblað!O256,Tvíl.kvk!$D$3:$D$1002,0),6),IF(AND(P256="Female",B256="Tvenndarleikur"),INDEX(Tvennd.kvk!$A$3:$F$1006,MATCH(Skráningarblað!O256,Tvennd.kvk!$D$3:$D$1006,0),6),"")))))),0)</f>
        <v/>
      </c>
      <c r="T256" s="13" t="str">
        <f>IFERROR(INDEX(Leikmannaskrá!$A$2:$E$597,MATCH(A256,Leikmannaskrá!$A$2:$A$597,0),5),"")</f>
        <v/>
      </c>
      <c r="U256" s="29" t="str">
        <f t="shared" si="23"/>
        <v/>
      </c>
    </row>
    <row r="257" spans="1:21" x14ac:dyDescent="0.35">
      <c r="A257" s="28"/>
      <c r="B257" s="28"/>
      <c r="C257" s="28"/>
      <c r="D257" s="28"/>
      <c r="E257" s="28"/>
      <c r="F257" s="13" t="str">
        <f>IFERROR(INDEX(Leikmannaskrá!$A$2:$D$1156,MATCH(A257,Leikmannaskrá!$A$2:$A$1160,0),2),"")</f>
        <v/>
      </c>
      <c r="G257" s="13" t="str">
        <f>IFERROR(INDEX(Leikmannaskrá!$A$2:$D$1156,MATCH(A257,Leikmannaskrá!$A$2:$A$1160,0),4),"")</f>
        <v/>
      </c>
      <c r="H257" s="13" t="str">
        <f>IFERROR(INDEX(Leikmannaskrá!$A$2:$D$1156,MATCH(A257,Leikmannaskrá!$A$2:$A$1160,0),3),"")</f>
        <v/>
      </c>
      <c r="I257" s="13" t="str">
        <f>IFERROR(IF(AND(G257="Male",B257="Einliðaleikur"),INDEX(Einl.kk!$A$3:$F$1037,MATCH(Skráningarblað!F257,Einl.kk!$D$3:$D$1037,0),2),IF(AND(G257="Male",B257="Tvíliðaleikur"),INDEX(Tvíl.kk!$A$3:$F$1052,MATCH(Skráningarblað!F257,Tvíl.kk!$D$3:$D$1052,0),2),IF(AND(G257="Male",B257="Tvenndarleikur"),INDEX(Tvennd.kk!$A$3:$F$1020,MATCH(Skráningarblað!F257,Tvennd.kk!$D$3:$D$1020,0),2),IF(AND(G257="Female",B257="Einliðaleikur"),INDEX(Einl.kvk!$A$3:$F$1001,MATCH(Skráningarblað!F257,Einl.kvk!$D$3:$D$1001,0),2),IF(AND(G257="Female",B257="Tvíliðaleikur"),INDEX(Tvíl.kvk!$A$3:$F$1002,MATCH(Skráningarblað!F257,Tvíl.kvk!$D$3:$D$1002,0),2),IF(AND(G257="Female",B257="Tvenndarleikur"),INDEX(Tvennd.kvk!$A$3:$F$1006,MATCH(Skráningarblað!F257,Tvennd.kvk!$D$3:$D$1006,0),2),"")))))),"2. Deild")</f>
        <v/>
      </c>
      <c r="J257" s="13" t="str">
        <f t="shared" si="18"/>
        <v/>
      </c>
      <c r="K257" s="13" t="str">
        <f t="shared" si="19"/>
        <v/>
      </c>
      <c r="L257" s="13">
        <f t="shared" si="20"/>
        <v>0</v>
      </c>
      <c r="M257" s="13" t="str">
        <f t="shared" si="21"/>
        <v xml:space="preserve"> -  </v>
      </c>
      <c r="N257" s="13" t="str">
        <f>IFERROR(IF(AND(G257="Male",B257="Einliðaleikur"),INDEX(Einl.kk!$A$3:$F$1037,MATCH(Skráningarblað!F257,Einl.kk!$D$3:$D$1037,0),6),IF(AND(G257="Male",B257="Tvíliðaleikur"),INDEX(Tvíl.kk!$A$3:$F$1052,MATCH(Skráningarblað!F257,Tvíl.kk!$D$3:$D$1052,0),6),IF(AND(G257="Male",B257="Tvenndarleikur"),INDEX(Tvennd.kk!$A$3:$F$1020,MATCH(Skráningarblað!F257,Tvennd.kk!$D$3:$D$1020,0),6),IF(AND(G257="Female",B257="Einliðaleikur"),INDEX(Einl.kvk!$A$3:$F$1001,MATCH(Skráningarblað!F257,Einl.kvk!$D$3:$D$1001,0),6),IF(AND(G257="Female",B257="Tvíliðaleikur"),INDEX(Tvíl.kvk!$A$3:$F$1002,MATCH(Skráningarblað!F257,Tvíl.kvk!$D$3:$D$1002,0),6),IF(AND(G257="Female",B257="Tvenndarleikur"),INDEX(Tvennd.kvk!$A$3:$F$1006,MATCH(Skráningarblað!F257,Tvennd.kvk!$D$3:$D$1006,0),6),"")))))),0)</f>
        <v/>
      </c>
      <c r="O257" s="13" t="str">
        <f>IFERROR(IF(F257="","",IF(AND(NOT(B257="Einliðaleikur"),D257=""),"Partner Wanted",INDEX(Leikmannaskrá!$A$2:$D$1156,MATCH(D257,Leikmannaskrá!$A$2:$A$1160,0),2))),"")</f>
        <v/>
      </c>
      <c r="P257" s="13" t="str">
        <f>IFERROR(INDEX(Leikmannaskrá!$A$2:$D$1156,MATCH(D257,Leikmannaskrá!$A$2:$A$1160,0),4),"")</f>
        <v/>
      </c>
      <c r="Q257" s="13" t="str">
        <f>IFERROR(IF(AND(P257="Male",B257="Einliðaleikur"),INDEX(Einl.kk!$A$3:$F$1037,MATCH(Skráningarblað!O257,Einl.kk!$D$3:$D$1037,0),2),IF(AND(P257="Male",B257="Tvíliðaleikur"),INDEX(Tvíl.kk!$A$3:$F$1052,MATCH(Skráningarblað!O257,Tvíl.kk!$D$3:$D$1052,0),2),IF(AND(P257="Male",B257="Tvenndarleikur"),INDEX(Tvennd.kk!$A$3:$F$1020,MATCH(Skráningarblað!O257,Tvennd.kk!$D$3:$D$1020,0),2),IF(AND(P257="Female",B257="Einliðaleikur"),INDEX(Einl.kvk!$A$3:$F$1001,MATCH(Skráningarblað!O257,Einl.kvk!$D$3:$D$1001,0),2),IF(AND(P257="Female",B257="Tvíliðaleikur"),INDEX(Tvíl.kvk!$A$3:$F$1002,MATCH(Skráningarblað!O257,Tvíl.kvk!$D$3:$D$1002,0),2),IF(AND(P257="Female",B257="Tvenndarleikur"),INDEX(Tvennd.kvk!$A$3:$F$1006,MATCH(Skráningarblað!O257,Tvennd.kvk!$D$3:$D$1006,0),2),"")))))),"2. Deild")</f>
        <v/>
      </c>
      <c r="R257" s="13" t="str">
        <f t="shared" si="22"/>
        <v/>
      </c>
      <c r="S257" s="13" t="str">
        <f>IFERROR(IF(AND(P257="Male",B257="Einliðaleikur"),INDEX(Einl.kk!$A$3:$F$1037,MATCH(Skráningarblað!O257,Einl.kk!$D$3:$D$1037,0),6),IF(AND(P257="Male",B257="Tvíliðaleikur"),INDEX(Tvíl.kk!$A$3:$F$1052,MATCH(Skráningarblað!O257,Tvíl.kk!$D$3:$D$1052,0),6),IF(AND(P257="Male",B257="Tvenndarleikur"),INDEX(Tvennd.kk!$A$3:$F$1020,MATCH(Skráningarblað!O257,Tvennd.kk!$D$3:$D$1020,0),6),IF(AND(P257="Female",B257="Einliðaleikur"),INDEX(Einl.kvk!$A$3:$F$1001,MATCH(Skráningarblað!O257,Einl.kvk!$D$3:$D$1001,0),6),IF(AND(P257="Female",B257="Tvíliðaleikur"),INDEX(Tvíl.kvk!$A$3:$F$1002,MATCH(Skráningarblað!O257,Tvíl.kvk!$D$3:$D$1002,0),6),IF(AND(P257="Female",B257="Tvenndarleikur"),INDEX(Tvennd.kvk!$A$3:$F$1006,MATCH(Skráningarblað!O257,Tvennd.kvk!$D$3:$D$1006,0),6),"")))))),0)</f>
        <v/>
      </c>
      <c r="T257" s="13" t="str">
        <f>IFERROR(INDEX(Leikmannaskrá!$A$2:$E$597,MATCH(A257,Leikmannaskrá!$A$2:$A$597,0),5),"")</f>
        <v/>
      </c>
      <c r="U257" s="29" t="str">
        <f t="shared" si="23"/>
        <v/>
      </c>
    </row>
    <row r="258" spans="1:21" x14ac:dyDescent="0.35">
      <c r="A258" s="28"/>
      <c r="B258" s="28"/>
      <c r="C258" s="28"/>
      <c r="D258" s="28"/>
      <c r="E258" s="28"/>
      <c r="F258" s="13" t="str">
        <f>IFERROR(INDEX(Leikmannaskrá!$A$2:$D$1156,MATCH(A258,Leikmannaskrá!$A$2:$A$1160,0),2),"")</f>
        <v/>
      </c>
      <c r="G258" s="13" t="str">
        <f>IFERROR(INDEX(Leikmannaskrá!$A$2:$D$1156,MATCH(A258,Leikmannaskrá!$A$2:$A$1160,0),4),"")</f>
        <v/>
      </c>
      <c r="H258" s="13" t="str">
        <f>IFERROR(INDEX(Leikmannaskrá!$A$2:$D$1156,MATCH(A258,Leikmannaskrá!$A$2:$A$1160,0),3),"")</f>
        <v/>
      </c>
      <c r="I258" s="13" t="str">
        <f>IFERROR(IF(AND(G258="Male",B258="Einliðaleikur"),INDEX(Einl.kk!$A$3:$F$1037,MATCH(Skráningarblað!F258,Einl.kk!$D$3:$D$1037,0),2),IF(AND(G258="Male",B258="Tvíliðaleikur"),INDEX(Tvíl.kk!$A$3:$F$1052,MATCH(Skráningarblað!F258,Tvíl.kk!$D$3:$D$1052,0),2),IF(AND(G258="Male",B258="Tvenndarleikur"),INDEX(Tvennd.kk!$A$3:$F$1020,MATCH(Skráningarblað!F258,Tvennd.kk!$D$3:$D$1020,0),2),IF(AND(G258="Female",B258="Einliðaleikur"),INDEX(Einl.kvk!$A$3:$F$1001,MATCH(Skráningarblað!F258,Einl.kvk!$D$3:$D$1001,0),2),IF(AND(G258="Female",B258="Tvíliðaleikur"),INDEX(Tvíl.kvk!$A$3:$F$1002,MATCH(Skráningarblað!F258,Tvíl.kvk!$D$3:$D$1002,0),2),IF(AND(G258="Female",B258="Tvenndarleikur"),INDEX(Tvennd.kvk!$A$3:$F$1006,MATCH(Skráningarblað!F258,Tvennd.kvk!$D$3:$D$1006,0),2),"")))))),"2. Deild")</f>
        <v/>
      </c>
      <c r="J258" s="13" t="str">
        <f>IF(I258="2. Deild",3,IF(I258="1. Deild",2,IF(I258="Úrvalsdeild",1,"")))</f>
        <v/>
      </c>
      <c r="K258" s="13" t="str">
        <f>IFERROR(IF(L258=1,"Úrvalsdeild",IF(L258=2,"1. Deild",IF(L258=3,"2. Deild",""))),"")</f>
        <v/>
      </c>
      <c r="L258" s="13">
        <f t="shared" si="20"/>
        <v>0</v>
      </c>
      <c r="M258" s="13" t="str">
        <f t="shared" si="21"/>
        <v xml:space="preserve"> -  </v>
      </c>
      <c r="N258" s="13" t="str">
        <f>IFERROR(IF(AND(G258="Male",B258="Einliðaleikur"),INDEX(Einl.kk!$A$3:$F$1037,MATCH(Skráningarblað!F258,Einl.kk!$D$3:$D$1037,0),6),IF(AND(G258="Male",B258="Tvíliðaleikur"),INDEX(Tvíl.kk!$A$3:$F$1052,MATCH(Skráningarblað!F258,Tvíl.kk!$D$3:$D$1052,0),6),IF(AND(G258="Male",B258="Tvenndarleikur"),INDEX(Tvennd.kk!$A$3:$F$1020,MATCH(Skráningarblað!F258,Tvennd.kk!$D$3:$D$1020,0),6),IF(AND(G258="Female",B258="Einliðaleikur"),INDEX(Einl.kvk!$A$3:$F$1001,MATCH(Skráningarblað!F258,Einl.kvk!$D$3:$D$1001,0),6),IF(AND(G258="Female",B258="Tvíliðaleikur"),INDEX(Tvíl.kvk!$A$3:$F$1002,MATCH(Skráningarblað!F258,Tvíl.kvk!$D$3:$D$1002,0),6),IF(AND(G258="Female",B258="Tvenndarleikur"),INDEX(Tvennd.kvk!$A$3:$F$1006,MATCH(Skráningarblað!F258,Tvennd.kvk!$D$3:$D$1006,0),6),"")))))),0)</f>
        <v/>
      </c>
      <c r="O258" s="13" t="str">
        <f>IFERROR(IF(F258="","",IF(AND(NOT(B258="Einliðaleikur"),D258=""),"Partner Wanted",INDEX(Leikmannaskrá!$A$2:$D$1156,MATCH(D258,Leikmannaskrá!$A$2:$A$1160,0),2))),"")</f>
        <v/>
      </c>
      <c r="P258" s="13" t="str">
        <f>IFERROR(INDEX(Leikmannaskrá!$A$2:$D$1156,MATCH(D258,Leikmannaskrá!$A$2:$A$1160,0),4),"")</f>
        <v/>
      </c>
      <c r="Q258" s="13" t="str">
        <f>IFERROR(IF(AND(P258="Male",B258="Einliðaleikur"),INDEX(Einl.kk!$A$3:$F$1037,MATCH(Skráningarblað!O258,Einl.kk!$D$3:$D$1037,0),2),IF(AND(P258="Male",B258="Tvíliðaleikur"),INDEX(Tvíl.kk!$A$3:$F$1052,MATCH(Skráningarblað!O258,Tvíl.kk!$D$3:$D$1052,0),2),IF(AND(P258="Male",B258="Tvenndarleikur"),INDEX(Tvennd.kk!$A$3:$F$1020,MATCH(Skráningarblað!O258,Tvennd.kk!$D$3:$D$1020,0),2),IF(AND(P258="Female",B258="Einliðaleikur"),INDEX(Einl.kvk!$A$3:$F$1001,MATCH(Skráningarblað!O258,Einl.kvk!$D$3:$D$1001,0),2),IF(AND(P258="Female",B258="Tvíliðaleikur"),INDEX(Tvíl.kvk!$A$3:$F$1002,MATCH(Skráningarblað!O258,Tvíl.kvk!$D$3:$D$1002,0),2),IF(AND(P258="Female",B258="Tvenndarleikur"),INDEX(Tvennd.kvk!$A$3:$F$1006,MATCH(Skráningarblað!O258,Tvennd.kvk!$D$3:$D$1006,0),2),"")))))),"2. Deild")</f>
        <v/>
      </c>
      <c r="R258" s="13" t="str">
        <f>IF(Q258="2. Deild",3,IF(Q258="1. Deild",2,IF(Q258="Úrvalsdeild",1,"")))</f>
        <v/>
      </c>
      <c r="S258" s="13" t="str">
        <f>IFERROR(IF(AND(P258="Male",B258="Einliðaleikur"),INDEX(Einl.kk!$A$3:$F$1037,MATCH(Skráningarblað!O258,Einl.kk!$D$3:$D$1037,0),6),IF(AND(P258="Male",B258="Tvíliðaleikur"),INDEX(Tvíl.kk!$A$3:$F$1052,MATCH(Skráningarblað!O258,Tvíl.kk!$D$3:$D$1052,0),6),IF(AND(P258="Male",B258="Tvenndarleikur"),INDEX(Tvennd.kk!$A$3:$F$1020,MATCH(Skráningarblað!O258,Tvennd.kk!$D$3:$D$1020,0),6),IF(AND(P258="Female",B258="Einliðaleikur"),INDEX(Einl.kvk!$A$3:$F$1001,MATCH(Skráningarblað!O258,Einl.kvk!$D$3:$D$1001,0),6),IF(AND(P258="Female",B258="Tvíliðaleikur"),INDEX(Tvíl.kvk!$A$3:$F$1002,MATCH(Skráningarblað!O258,Tvíl.kvk!$D$3:$D$1002,0),6),IF(AND(P258="Female",B258="Tvenndarleikur"),INDEX(Tvennd.kvk!$A$3:$F$1006,MATCH(Skráningarblað!O258,Tvennd.kvk!$D$3:$D$1006,0),6),"")))))),0)</f>
        <v/>
      </c>
      <c r="T258" s="13" t="str">
        <f>IFERROR(INDEX(Leikmannaskrá!$A$2:$E$597,MATCH(A258,Leikmannaskrá!$A$2:$A$597,0),5),"")</f>
        <v/>
      </c>
      <c r="U258" s="29" t="str">
        <f>IF(AND(K258="2. Deild",T258="JÁ"),"Villa",IF(AND(A258="",F258=""),"",IF(O258=F258,"Villa",IF(AND(B258="Einliðaleikur",NOT(O258="")),"Villa",IF(O258="Partner Wanted","",IF(AND(B258="Tvíliðaleikur",NOT(P258=G258)),"Villa",IF(AND(B258="Tvenndarleikur",P258=G258),"Villa",IF(AND(NOT(A258=""),F258=""),"Villa",""))))))))</f>
        <v/>
      </c>
    </row>
  </sheetData>
  <mergeCells count="3">
    <mergeCell ref="I1:J1"/>
    <mergeCell ref="K1:L1"/>
    <mergeCell ref="Q1:R1"/>
  </mergeCells>
  <conditionalFormatting sqref="F2:U258">
    <cfRule type="expression" dxfId="2" priority="2">
      <formula>$U2="Villa"</formula>
    </cfRule>
    <cfRule type="expression" dxfId="1" priority="3">
      <formula>NOT($E2="")</formula>
    </cfRule>
  </conditionalFormatting>
  <dataValidations count="3">
    <dataValidation allowBlank="1" showInputMessage="1" showErrorMessage="1" promptTitle="Athugasemd" prompt="Hér skal skrifa athugasemd sem koma þarf á framfæri við mótstjóra" sqref="E2:E258" xr:uid="{00000000-0002-0000-0200-000000000000}">
      <formula1>0</formula1>
      <formula2>0</formula2>
    </dataValidation>
    <dataValidation type="list" allowBlank="1" showInputMessage="1" showErrorMessage="1" promptTitle="Nafn leikmanns &quot;copy-paste&quot;" prompt="Hér skal velja þá grein sem leikmaður ætlar að taka þátt í." sqref="B2:B258" xr:uid="{00000000-0002-0000-0200-000002000000}">
      <formula1>"Einliðaleikur,Tvíliðaleikur,Tvenndarleikur"</formula1>
      <formula2>0</formula2>
    </dataValidation>
    <dataValidation type="list" allowBlank="1" showInputMessage="1" showErrorMessage="1" promptTitle="Nafn leikmanns &quot;copy-paste&quot;" prompt="Skjalið velur sjálfkrafa þá deild sem leikmaður er skráður í skv. styrkleikalista. Ef færa á leikmann upp um deild skal velja &quot;Já&quot;. Ef færa á leikmann upp um 2 deildir skal óska sérstaklega eftir því í athugasemd." sqref="C2:C258" xr:uid="{00000000-0002-0000-0200-000003000000}">
      <formula1>"Já,Nei"</formula1>
      <formula2>0</formula2>
    </dataValidation>
  </dataValidations>
  <pageMargins left="0.7" right="0.7" top="0.75" bottom="0.75" header="0.511811023622047" footer="0.511811023622047"/>
  <pageSetup paperSize="9" orientation="portrait" horizontalDpi="300" verticalDpi="30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Nafn leikmanns &quot;copy-paste&quot;" prompt="Hér má afrita nafn úr lista félags eða nota flettiglugga. Ef nafn kemur ekki rétt upp skal nota flettiglugga. Athuga að einungis má nota Paste Value til að eyðieggja ekki flettigluggann" xr:uid="{00000000-0002-0000-0200-000001000000}">
          <x14:formula1>
            <xm:f>Leikmannaskrá!$A$2:$A$1160</xm:f>
          </x14:formula1>
          <x14:formula2>
            <xm:f>0</xm:f>
          </x14:formula2>
          <xm:sqref>A2:A258 D2:D258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09"/>
  <sheetViews>
    <sheetView tabSelected="1" zoomScale="84" zoomScaleNormal="84" workbookViewId="0">
      <selection activeCell="Q2" sqref="Q2"/>
    </sheetView>
  </sheetViews>
  <sheetFormatPr defaultColWidth="8.54296875" defaultRowHeight="14.5" x14ac:dyDescent="0.35"/>
  <cols>
    <col min="2" max="2" width="17.54296875" customWidth="1"/>
    <col min="3" max="4" width="41.54296875" customWidth="1"/>
    <col min="5" max="5" width="14.81640625" customWidth="1"/>
    <col min="6" max="6" width="11.1796875" customWidth="1"/>
    <col min="7" max="7" width="11.81640625" customWidth="1"/>
    <col min="8" max="8" width="16.81640625" customWidth="1"/>
    <col min="9" max="9" width="18.1796875" customWidth="1"/>
    <col min="10" max="10" width="15.1796875" customWidth="1"/>
    <col min="11" max="11" width="13.81640625" style="34" customWidth="1"/>
    <col min="12" max="12" width="15.54296875" style="34" customWidth="1"/>
    <col min="13" max="13" width="14.81640625" customWidth="1"/>
    <col min="14" max="14" width="15" style="34" customWidth="1"/>
    <col min="15" max="15" width="16" style="34" customWidth="1"/>
    <col min="16" max="16" width="17.54296875" style="34" customWidth="1"/>
    <col min="18" max="18" width="8.81640625" style="35" customWidth="1"/>
  </cols>
  <sheetData>
    <row r="1" spans="1:16" ht="30" customHeight="1" x14ac:dyDescent="0.6">
      <c r="A1" s="86" t="s">
        <v>580</v>
      </c>
      <c r="B1" s="86"/>
      <c r="C1" s="86"/>
      <c r="D1" s="86"/>
      <c r="E1" s="86"/>
      <c r="F1" s="86"/>
      <c r="G1" s="86"/>
      <c r="H1" s="86"/>
      <c r="I1" s="86"/>
      <c r="J1" s="86"/>
      <c r="K1" s="86"/>
      <c r="L1" s="86"/>
      <c r="M1" s="86"/>
      <c r="N1" s="86"/>
      <c r="O1" s="86"/>
      <c r="P1" s="86"/>
    </row>
    <row r="2" spans="1:16" ht="63" x14ac:dyDescent="0.5">
      <c r="A2" s="36" t="s">
        <v>581</v>
      </c>
      <c r="B2" s="36" t="s">
        <v>568</v>
      </c>
      <c r="C2" s="37" t="s">
        <v>582</v>
      </c>
      <c r="D2" s="37" t="str">
        <f>Leikmannaskrá!B1</f>
        <v>Keppnisnr.</v>
      </c>
      <c r="E2" s="38" t="s">
        <v>47</v>
      </c>
      <c r="F2" s="38" t="s">
        <v>583</v>
      </c>
      <c r="G2" s="39" t="s">
        <v>584</v>
      </c>
      <c r="H2" s="40" t="s">
        <v>733</v>
      </c>
      <c r="I2" s="41" t="s">
        <v>734</v>
      </c>
      <c r="J2" s="41" t="s">
        <v>749</v>
      </c>
      <c r="K2" s="41" t="s">
        <v>765</v>
      </c>
      <c r="L2" s="41" t="s">
        <v>678</v>
      </c>
      <c r="M2" s="41" t="s">
        <v>694</v>
      </c>
      <c r="N2" s="42" t="s">
        <v>699</v>
      </c>
      <c r="O2" s="41" t="s">
        <v>703</v>
      </c>
      <c r="P2" s="43" t="s">
        <v>723</v>
      </c>
    </row>
    <row r="3" spans="1:16" ht="21" x14ac:dyDescent="0.5">
      <c r="A3" s="44">
        <v>1</v>
      </c>
      <c r="B3" s="44" t="s">
        <v>585</v>
      </c>
      <c r="C3" s="45" t="s">
        <v>157</v>
      </c>
      <c r="D3" s="46" t="str">
        <f>INDEX(Leikmannaskrá!$A$2:$D$1156,MATCH(C3,Leikmannaskrá!$A$2:$A$1156,0),2)</f>
        <v>260496-2639</v>
      </c>
      <c r="E3" s="46" t="str">
        <f>INDEX(Leikmannaskrá!$A$2:$D$1156,MATCH(C3,Leikmannaskrá!$A$2:$A$1156,0),3)</f>
        <v>TBR</v>
      </c>
      <c r="F3" s="44">
        <f>SUM(LARGE(H3:P3,{1;2;3;4;5}))</f>
        <v>46000</v>
      </c>
      <c r="G3" s="44">
        <f t="shared" ref="G3:G34" si="0">SUM(H3:P3)</f>
        <v>69460</v>
      </c>
      <c r="H3" s="60">
        <v>6900</v>
      </c>
      <c r="I3" s="60">
        <v>9200</v>
      </c>
      <c r="J3" s="60">
        <v>9200</v>
      </c>
      <c r="K3" s="60">
        <v>9200</v>
      </c>
      <c r="L3" s="60">
        <v>6900</v>
      </c>
      <c r="M3" s="60">
        <v>9200</v>
      </c>
      <c r="N3" s="60">
        <v>6900</v>
      </c>
      <c r="O3" s="60">
        <v>9200</v>
      </c>
      <c r="P3" s="60">
        <v>2760</v>
      </c>
    </row>
    <row r="4" spans="1:16" ht="21" x14ac:dyDescent="0.5">
      <c r="A4" s="47">
        <v>2</v>
      </c>
      <c r="B4" s="47" t="s">
        <v>585</v>
      </c>
      <c r="C4" s="48" t="s">
        <v>261</v>
      </c>
      <c r="D4" s="49" t="str">
        <f>INDEX(Leikmannaskrá!$A$2:$D$1156,MATCH(C4,Leikmannaskrá!$A$2:$A$1156,0),2)</f>
        <v>131003-2260</v>
      </c>
      <c r="E4" s="49" t="str">
        <f>INDEX(Leikmannaskrá!$A$2:$D$1156,MATCH(C4,Leikmannaskrá!$A$2:$A$1156,0),3)</f>
        <v>TBR</v>
      </c>
      <c r="F4" s="47">
        <f>SUM(LARGE(H4:P4,{1;2;3;4;5}))</f>
        <v>39100</v>
      </c>
      <c r="G4" s="47">
        <f t="shared" si="0"/>
        <v>55660</v>
      </c>
      <c r="H4" s="60">
        <v>9200</v>
      </c>
      <c r="I4" s="60">
        <v>4600</v>
      </c>
      <c r="J4" s="60">
        <v>4600</v>
      </c>
      <c r="K4" s="60">
        <v>6900</v>
      </c>
      <c r="L4" s="60">
        <v>9200</v>
      </c>
      <c r="M4" s="60">
        <v>4600</v>
      </c>
      <c r="N4" s="60">
        <v>9200</v>
      </c>
      <c r="O4" s="60">
        <v>4600</v>
      </c>
      <c r="P4" s="60">
        <v>2760</v>
      </c>
    </row>
    <row r="5" spans="1:16" ht="21" x14ac:dyDescent="0.5">
      <c r="A5" s="44">
        <v>3</v>
      </c>
      <c r="B5" s="47" t="s">
        <v>585</v>
      </c>
      <c r="C5" s="48" t="s">
        <v>450</v>
      </c>
      <c r="D5" s="49" t="str">
        <f>INDEX(Leikmannaskrá!$A$2:$D$1156,MATCH(C5,Leikmannaskrá!$A$2:$A$1156,0),2)</f>
        <v>071289-3549</v>
      </c>
      <c r="E5" s="49" t="str">
        <f>INDEX(Leikmannaskrá!$A$2:$D$1156,MATCH(C5,Leikmannaskrá!$A$2:$A$1156,0),3)</f>
        <v>TBR</v>
      </c>
      <c r="F5" s="47">
        <f>SUM(LARGE(H5:P5,{1;2;3;4;5}))</f>
        <v>29900</v>
      </c>
      <c r="G5" s="47">
        <f t="shared" si="0"/>
        <v>29900</v>
      </c>
      <c r="H5" s="60">
        <v>4600</v>
      </c>
      <c r="I5" s="60">
        <v>0</v>
      </c>
      <c r="J5" s="60">
        <v>0</v>
      </c>
      <c r="K5" s="60">
        <v>0</v>
      </c>
      <c r="L5" s="60">
        <v>0</v>
      </c>
      <c r="M5" s="60">
        <v>6900</v>
      </c>
      <c r="N5" s="60">
        <v>4600</v>
      </c>
      <c r="O5" s="60">
        <v>6900</v>
      </c>
      <c r="P5" s="60">
        <v>6900</v>
      </c>
    </row>
    <row r="6" spans="1:16" ht="21" x14ac:dyDescent="0.5">
      <c r="A6" s="47">
        <v>4</v>
      </c>
      <c r="B6" s="47" t="s">
        <v>585</v>
      </c>
      <c r="C6" s="48" t="s">
        <v>448</v>
      </c>
      <c r="D6" s="49" t="str">
        <f>INDEX(Leikmannaskrá!$A$2:$D$1156,MATCH(C6,Leikmannaskrá!$A$2:$A$1156,0),2)</f>
        <v>240697-3789</v>
      </c>
      <c r="E6" s="49" t="str">
        <f>INDEX(Leikmannaskrá!$A$2:$D$1156,MATCH(C6,Leikmannaskrá!$A$2:$A$1156,0),3)</f>
        <v>BH</v>
      </c>
      <c r="F6" s="47">
        <f>SUM(LARGE(H6:P6,{1;2;3;4;5}))</f>
        <v>25300</v>
      </c>
      <c r="G6" s="47">
        <f t="shared" si="0"/>
        <v>35920</v>
      </c>
      <c r="H6" s="60">
        <v>4600</v>
      </c>
      <c r="I6" s="60">
        <v>6900</v>
      </c>
      <c r="J6" s="60">
        <v>4600</v>
      </c>
      <c r="K6" s="60">
        <v>4600</v>
      </c>
      <c r="L6" s="60">
        <v>4600</v>
      </c>
      <c r="M6" s="60">
        <v>2760</v>
      </c>
      <c r="N6" s="60">
        <v>500</v>
      </c>
      <c r="O6" s="60">
        <v>2760</v>
      </c>
      <c r="P6" s="60">
        <v>4600</v>
      </c>
    </row>
    <row r="7" spans="1:16" ht="21" x14ac:dyDescent="0.5">
      <c r="A7" s="44">
        <v>5</v>
      </c>
      <c r="B7" s="47" t="s">
        <v>585</v>
      </c>
      <c r="C7" s="48" t="s">
        <v>185</v>
      </c>
      <c r="D7" s="49" t="str">
        <f>INDEX(Leikmannaskrá!$A$2:$D$1156,MATCH(C7,Leikmannaskrá!$A$2:$A$1156,0),2)</f>
        <v>300595-3169</v>
      </c>
      <c r="E7" s="49" t="str">
        <f>INDEX(Leikmannaskrá!$A$2:$D$1156,MATCH(C7,Leikmannaskrá!$A$2:$A$1156,0),3)</f>
        <v>TBR</v>
      </c>
      <c r="F7" s="47" cm="1">
        <f t="array" ref="F7">SUM(LARGE(H7:P7,{1;2;3;4;5}))</f>
        <v>19780</v>
      </c>
      <c r="G7" s="47">
        <f t="shared" si="0"/>
        <v>24040</v>
      </c>
      <c r="H7" s="60">
        <v>2760</v>
      </c>
      <c r="I7" s="60">
        <v>500</v>
      </c>
      <c r="J7" s="60">
        <v>6900</v>
      </c>
      <c r="K7" s="60">
        <v>500</v>
      </c>
      <c r="L7" s="60">
        <v>4600</v>
      </c>
      <c r="M7" s="60">
        <v>2760</v>
      </c>
      <c r="N7" s="60">
        <v>2760</v>
      </c>
      <c r="O7" s="60">
        <v>2760</v>
      </c>
      <c r="P7" s="60">
        <v>500</v>
      </c>
    </row>
    <row r="8" spans="1:16" ht="21" x14ac:dyDescent="0.5">
      <c r="A8" s="47">
        <v>6</v>
      </c>
      <c r="B8" s="47" t="s">
        <v>585</v>
      </c>
      <c r="C8" s="66" t="s">
        <v>187</v>
      </c>
      <c r="D8" s="49" t="str">
        <f>INDEX(Leikmannaskrá!$A$2:$D$1156,MATCH(C8,Leikmannaskrá!$A$2:$A$1156,0),2)</f>
        <v>031106-2810</v>
      </c>
      <c r="E8" s="49" t="str">
        <f>INDEX(Leikmannaskrá!$A$2:$D$1156,MATCH(C8,Leikmannaskrá!$A$2:$A$1156,0),3)</f>
        <v>TBR</v>
      </c>
      <c r="F8" s="47">
        <f>SUM(LARGE(H8:P8,{1;2;3;4;5}))</f>
        <v>19320</v>
      </c>
      <c r="G8" s="47">
        <f t="shared" si="0"/>
        <v>21320</v>
      </c>
      <c r="H8" s="60">
        <v>2760</v>
      </c>
      <c r="I8" s="60">
        <v>500</v>
      </c>
      <c r="J8" s="60">
        <v>500</v>
      </c>
      <c r="K8" s="60">
        <v>500</v>
      </c>
      <c r="L8" s="60">
        <v>500</v>
      </c>
      <c r="M8" s="60">
        <v>2760</v>
      </c>
      <c r="N8" s="60">
        <v>4600</v>
      </c>
      <c r="O8" s="60">
        <v>4600</v>
      </c>
      <c r="P8" s="60">
        <v>4600</v>
      </c>
    </row>
    <row r="9" spans="1:16" ht="21" x14ac:dyDescent="0.5">
      <c r="A9" s="44">
        <v>7</v>
      </c>
      <c r="B9" s="47" t="s">
        <v>585</v>
      </c>
      <c r="C9" s="66" t="s">
        <v>500</v>
      </c>
      <c r="D9" s="49" t="str">
        <f>INDEX(Leikmannaskrá!$A$2:$D$1156,MATCH(C9,Leikmannaskrá!$A$2:$A$1156,0),2)</f>
        <v>070707-2170</v>
      </c>
      <c r="E9" s="49" t="str">
        <f>INDEX(Leikmannaskrá!$A$2:$D$1156,MATCH(C9,Leikmannaskrá!$A$2:$A$1156,0),3)</f>
        <v>BH</v>
      </c>
      <c r="F9" s="47">
        <f>SUM(LARGE(H9:P9,{1;2;3;4;5}))</f>
        <v>16700</v>
      </c>
      <c r="G9" s="47">
        <f t="shared" si="0"/>
        <v>18200</v>
      </c>
      <c r="H9" s="60">
        <v>0</v>
      </c>
      <c r="I9" s="60">
        <v>4600</v>
      </c>
      <c r="J9" s="60">
        <v>500</v>
      </c>
      <c r="K9" s="60">
        <v>4600</v>
      </c>
      <c r="L9" s="60">
        <v>3000</v>
      </c>
      <c r="M9" s="60">
        <v>500</v>
      </c>
      <c r="N9" s="60">
        <v>500</v>
      </c>
      <c r="O9" s="60">
        <v>4000</v>
      </c>
      <c r="P9" s="60">
        <v>500</v>
      </c>
    </row>
    <row r="10" spans="1:16" ht="21" x14ac:dyDescent="0.5">
      <c r="A10" s="47">
        <v>8</v>
      </c>
      <c r="B10" s="47" t="s">
        <v>585</v>
      </c>
      <c r="C10" s="66" t="s">
        <v>424</v>
      </c>
      <c r="D10" s="49" t="str">
        <f>INDEX(Leikmannaskrá!$A$2:$D$1156,MATCH(C10,Leikmannaskrá!$A$2:$A$1156,0),2)</f>
        <v>171209-3660</v>
      </c>
      <c r="E10" s="49" t="str">
        <f>INDEX(Leikmannaskrá!$A$2:$D$1156,MATCH(C10,Leikmannaskrá!$A$2:$A$1156,0),3)</f>
        <v>TBR</v>
      </c>
      <c r="F10" s="47">
        <f>SUM(LARGE(H10:P10,{1;2;3;4;5}))</f>
        <v>12520</v>
      </c>
      <c r="G10" s="47">
        <f t="shared" si="0"/>
        <v>16770</v>
      </c>
      <c r="H10" s="60">
        <v>500</v>
      </c>
      <c r="I10" s="60">
        <v>3000</v>
      </c>
      <c r="J10" s="60">
        <v>2760</v>
      </c>
      <c r="K10" s="60">
        <v>2760</v>
      </c>
      <c r="L10" s="60">
        <v>850</v>
      </c>
      <c r="M10" s="60">
        <v>1700</v>
      </c>
      <c r="N10" s="60">
        <v>2000</v>
      </c>
      <c r="O10" s="60">
        <v>2000</v>
      </c>
      <c r="P10" s="60">
        <v>1200</v>
      </c>
    </row>
    <row r="11" spans="1:16" ht="21" x14ac:dyDescent="0.5">
      <c r="A11" s="44">
        <v>9</v>
      </c>
      <c r="B11" s="47" t="s">
        <v>585</v>
      </c>
      <c r="C11" s="66" t="s">
        <v>340</v>
      </c>
      <c r="D11" s="49" t="str">
        <f>INDEX(Leikmannaskrá!$A$2:$D$1156,MATCH(C11,Leikmannaskrá!$A$2:$A$1156,0),2)</f>
        <v>220405-2220</v>
      </c>
      <c r="E11" s="49" t="str">
        <f>INDEX(Leikmannaskrá!$A$2:$D$1156,MATCH(C11,Leikmannaskrá!$A$2:$A$1156,0),3)</f>
        <v>BH</v>
      </c>
      <c r="F11" s="47">
        <f>SUM(LARGE(H11:P11,{1;2;3;4;5}))</f>
        <v>12200</v>
      </c>
      <c r="G11" s="47">
        <f t="shared" si="0"/>
        <v>13950</v>
      </c>
      <c r="H11" s="60">
        <v>500</v>
      </c>
      <c r="I11" s="60">
        <v>500</v>
      </c>
      <c r="J11" s="60">
        <v>3000</v>
      </c>
      <c r="K11" s="60">
        <v>500</v>
      </c>
      <c r="L11" s="60">
        <v>2000</v>
      </c>
      <c r="M11" s="60">
        <v>250</v>
      </c>
      <c r="N11" s="60">
        <v>1200</v>
      </c>
      <c r="O11" s="60">
        <v>3000</v>
      </c>
      <c r="P11" s="60">
        <v>3000</v>
      </c>
    </row>
    <row r="12" spans="1:16" ht="21.5" thickBot="1" x14ac:dyDescent="0.55000000000000004">
      <c r="A12" s="50">
        <v>10</v>
      </c>
      <c r="B12" s="50" t="s">
        <v>585</v>
      </c>
      <c r="C12" s="77" t="s">
        <v>173</v>
      </c>
      <c r="D12" s="52" t="str">
        <f>INDEX(Leikmannaskrá!$A$2:$D$1156,MATCH(C12,Leikmannaskrá!$A$2:$A$1156,0),2)</f>
        <v>120708-2790</v>
      </c>
      <c r="E12" s="52" t="str">
        <f>INDEX(Leikmannaskrá!$A$2:$D$1156,MATCH(C12,Leikmannaskrá!$A$2:$A$1156,0),3)</f>
        <v>TBR</v>
      </c>
      <c r="F12" s="50">
        <f>SUM(LARGE(H12:P12,{1;2;3;4;5}))</f>
        <v>11220</v>
      </c>
      <c r="G12" s="50">
        <f t="shared" si="0"/>
        <v>13220</v>
      </c>
      <c r="H12" s="62">
        <v>2760</v>
      </c>
      <c r="I12" s="62">
        <v>500</v>
      </c>
      <c r="J12" s="62">
        <v>500</v>
      </c>
      <c r="K12" s="62">
        <v>2760</v>
      </c>
      <c r="L12" s="62">
        <v>500</v>
      </c>
      <c r="M12" s="62">
        <v>1200</v>
      </c>
      <c r="N12" s="62">
        <v>4000</v>
      </c>
      <c r="O12" s="62">
        <v>500</v>
      </c>
      <c r="P12" s="62">
        <v>500</v>
      </c>
    </row>
    <row r="13" spans="1:16" ht="21" x14ac:dyDescent="0.5">
      <c r="A13" s="44">
        <v>11</v>
      </c>
      <c r="B13" s="44" t="s">
        <v>586</v>
      </c>
      <c r="C13" s="45" t="s">
        <v>131</v>
      </c>
      <c r="D13" s="46" t="str">
        <f>INDEX(Leikmannaskrá!$A$2:$D$1156,MATCH(C13,Leikmannaskrá!$A$2:$A$1156,0),2)</f>
        <v>150300-3470</v>
      </c>
      <c r="E13" s="46" t="str">
        <f>INDEX(Leikmannaskrá!$A$2:$D$1156,MATCH(C13,Leikmannaskrá!$A$2:$A$1156,0),3)</f>
        <v>TBR</v>
      </c>
      <c r="F13" s="44">
        <f>SUM(LARGE(H13:P13,{1;2;3;4;5}))</f>
        <v>10960</v>
      </c>
      <c r="G13" s="44">
        <f t="shared" si="0"/>
        <v>11710</v>
      </c>
      <c r="H13" s="63">
        <v>2760</v>
      </c>
      <c r="I13" s="63">
        <v>2000</v>
      </c>
      <c r="J13" s="63">
        <v>2000</v>
      </c>
      <c r="K13" s="63">
        <v>3000</v>
      </c>
      <c r="L13" s="63">
        <v>250</v>
      </c>
      <c r="M13" s="63">
        <v>1200</v>
      </c>
      <c r="N13" s="63">
        <v>250</v>
      </c>
      <c r="O13" s="63">
        <v>0</v>
      </c>
      <c r="P13" s="63">
        <v>250</v>
      </c>
    </row>
    <row r="14" spans="1:16" ht="21" x14ac:dyDescent="0.5">
      <c r="A14" s="47">
        <v>12</v>
      </c>
      <c r="B14" s="47" t="s">
        <v>586</v>
      </c>
      <c r="C14" s="66" t="s">
        <v>151</v>
      </c>
      <c r="D14" s="49" t="str">
        <f>INDEX(Leikmannaskrá!$A$2:$D$1156,MATCH(C14,Leikmannaskrá!$A$2:$A$1156,0),2)</f>
        <v>130605-2140</v>
      </c>
      <c r="E14" s="49" t="str">
        <f>INDEX(Leikmannaskrá!$A$2:$D$1156,MATCH(C14,Leikmannaskrá!$A$2:$A$1156,0),3)</f>
        <v>TBR</v>
      </c>
      <c r="F14" s="47">
        <f>SUM(LARGE(H14:P14,{1;2;3;4;5}))</f>
        <v>10760</v>
      </c>
      <c r="G14" s="47">
        <f t="shared" si="0"/>
        <v>12760</v>
      </c>
      <c r="H14" s="60">
        <v>500</v>
      </c>
      <c r="I14" s="60">
        <v>500</v>
      </c>
      <c r="J14" s="60">
        <v>2760</v>
      </c>
      <c r="K14" s="60">
        <v>500</v>
      </c>
      <c r="L14" s="60">
        <v>4000</v>
      </c>
      <c r="M14" s="60">
        <v>500</v>
      </c>
      <c r="N14" s="60">
        <v>3000</v>
      </c>
      <c r="O14" s="60">
        <v>500</v>
      </c>
      <c r="P14" s="60">
        <v>500</v>
      </c>
    </row>
    <row r="15" spans="1:16" ht="21" x14ac:dyDescent="0.5">
      <c r="A15" s="44">
        <v>13</v>
      </c>
      <c r="B15" s="47" t="s">
        <v>586</v>
      </c>
      <c r="C15" s="48" t="s">
        <v>193</v>
      </c>
      <c r="D15" s="49" t="str">
        <f>INDEX(Leikmannaskrá!$A$2:$D$1156,MATCH(C15,Leikmannaskrá!$A$2:$A$1156,0),2)</f>
        <v>060905-3120</v>
      </c>
      <c r="E15" s="49" t="str">
        <f>INDEX(Leikmannaskrá!$A$2:$D$1156,MATCH(C15,Leikmannaskrá!$A$2:$A$1156,0),3)</f>
        <v>TBR</v>
      </c>
      <c r="F15" s="47">
        <f>SUM(LARGE(H15:P15,{1;2;3;4;5}))</f>
        <v>9760</v>
      </c>
      <c r="G15" s="47">
        <f t="shared" si="0"/>
        <v>11760</v>
      </c>
      <c r="H15" s="60">
        <v>500</v>
      </c>
      <c r="I15" s="60">
        <v>4000</v>
      </c>
      <c r="J15" s="60">
        <v>500</v>
      </c>
      <c r="K15" s="60">
        <v>2760</v>
      </c>
      <c r="L15" s="60">
        <v>500</v>
      </c>
      <c r="M15" s="60">
        <v>2000</v>
      </c>
      <c r="N15" s="60">
        <v>500</v>
      </c>
      <c r="O15" s="60">
        <v>500</v>
      </c>
      <c r="P15" s="60">
        <v>500</v>
      </c>
    </row>
    <row r="16" spans="1:16" ht="21" x14ac:dyDescent="0.5">
      <c r="A16" s="47">
        <v>14</v>
      </c>
      <c r="B16" s="47" t="s">
        <v>586</v>
      </c>
      <c r="C16" s="45" t="s">
        <v>342</v>
      </c>
      <c r="D16" s="46" t="str">
        <f>INDEX(Leikmannaskrá!$A$2:$D$1156,MATCH(C16,Leikmannaskrá!$A$2:$A$1156,0),2)</f>
        <v>060991-2359</v>
      </c>
      <c r="E16" s="46" t="str">
        <f>INDEX(Leikmannaskrá!$A$2:$D$1156,MATCH(C16,Leikmannaskrá!$A$2:$A$1156,0),3)</f>
        <v>TBR</v>
      </c>
      <c r="F16" s="44">
        <f>SUM(LARGE(H16:P16,{1;2;3;4;5}))</f>
        <v>9240</v>
      </c>
      <c r="G16" s="44">
        <f t="shared" si="0"/>
        <v>9240</v>
      </c>
      <c r="H16" s="60">
        <v>0</v>
      </c>
      <c r="I16" s="63">
        <v>0</v>
      </c>
      <c r="J16" s="60">
        <v>0</v>
      </c>
      <c r="K16" s="63">
        <v>0</v>
      </c>
      <c r="L16" s="63">
        <v>2760</v>
      </c>
      <c r="M16" s="63">
        <v>4600</v>
      </c>
      <c r="N16" s="63">
        <v>500</v>
      </c>
      <c r="O16" s="63">
        <v>0</v>
      </c>
      <c r="P16" s="63">
        <v>1380</v>
      </c>
    </row>
    <row r="17" spans="1:21" ht="21" x14ac:dyDescent="0.5">
      <c r="A17" s="44">
        <v>15</v>
      </c>
      <c r="B17" s="47" t="s">
        <v>586</v>
      </c>
      <c r="C17" s="66" t="s">
        <v>633</v>
      </c>
      <c r="D17" s="49" t="s">
        <v>634</v>
      </c>
      <c r="E17" s="49" t="str">
        <f>INDEX(Leikmannaskrá!$A$2:$D$1156,MATCH(C17,Leikmannaskrá!$A$2:$A$1156,0),3)</f>
        <v>TBR</v>
      </c>
      <c r="F17" s="47">
        <f>SUM(LARGE(H17:P17,{1;2;3;4;5}))</f>
        <v>9200</v>
      </c>
      <c r="G17" s="47">
        <f t="shared" si="0"/>
        <v>9200</v>
      </c>
      <c r="H17" s="60">
        <v>0</v>
      </c>
      <c r="I17" s="60">
        <v>0</v>
      </c>
      <c r="J17" s="60">
        <v>0</v>
      </c>
      <c r="K17" s="60">
        <v>0</v>
      </c>
      <c r="L17" s="60">
        <v>0</v>
      </c>
      <c r="M17" s="60">
        <v>0</v>
      </c>
      <c r="N17" s="60">
        <v>0</v>
      </c>
      <c r="O17" s="60">
        <v>0</v>
      </c>
      <c r="P17" s="60">
        <v>9200</v>
      </c>
      <c r="T17" s="54"/>
      <c r="U17" s="54"/>
    </row>
    <row r="18" spans="1:21" ht="21" x14ac:dyDescent="0.5">
      <c r="A18" s="47">
        <v>16</v>
      </c>
      <c r="B18" s="47" t="s">
        <v>586</v>
      </c>
      <c r="C18" s="48" t="s">
        <v>502</v>
      </c>
      <c r="D18" s="49" t="str">
        <f>INDEX(Leikmannaskrá!$A$2:$D$1156,MATCH(C18,Leikmannaskrá!$A$2:$A$1156,0),2)</f>
        <v>290604-2140</v>
      </c>
      <c r="E18" s="49" t="str">
        <f>INDEX(Leikmannaskrá!$A$2:$D$1156,MATCH(C18,Leikmannaskrá!$A$2:$A$1156,0),3)</f>
        <v>BH</v>
      </c>
      <c r="F18" s="47">
        <f>SUM(LARGE(H18:P18,{1;2;3;4;5}))</f>
        <v>8700</v>
      </c>
      <c r="G18" s="47">
        <f t="shared" si="0"/>
        <v>9450</v>
      </c>
      <c r="H18" s="60">
        <v>500</v>
      </c>
      <c r="I18" s="60">
        <v>250</v>
      </c>
      <c r="J18" s="60">
        <v>1200</v>
      </c>
      <c r="K18" s="60">
        <v>2000</v>
      </c>
      <c r="L18" s="60">
        <v>2000</v>
      </c>
      <c r="M18" s="60">
        <v>3000</v>
      </c>
      <c r="N18" s="60">
        <v>0</v>
      </c>
      <c r="O18" s="60">
        <v>250</v>
      </c>
      <c r="P18" s="60">
        <v>250</v>
      </c>
    </row>
    <row r="19" spans="1:21" ht="21" x14ac:dyDescent="0.5">
      <c r="A19" s="44">
        <v>17</v>
      </c>
      <c r="B19" s="47" t="s">
        <v>586</v>
      </c>
      <c r="C19" s="48" t="s">
        <v>203</v>
      </c>
      <c r="D19" s="49" t="str">
        <f>INDEX(Leikmannaskrá!$A$2:$D$1156,MATCH(C19,Leikmannaskrá!$A$2:$A$1156,0),2)</f>
        <v>030399-3589</v>
      </c>
      <c r="E19" s="49" t="str">
        <f>INDEX(Leikmannaskrá!$A$2:$D$1156,MATCH(C19,Leikmannaskrá!$A$2:$A$1156,0),3)</f>
        <v>UMFA</v>
      </c>
      <c r="F19" s="47">
        <f>SUM(LARGE(H19:P19,{1;2;3;4;5}))</f>
        <v>8520</v>
      </c>
      <c r="G19" s="47">
        <f t="shared" si="0"/>
        <v>8520</v>
      </c>
      <c r="H19" s="60">
        <v>0</v>
      </c>
      <c r="I19" s="60">
        <v>2000</v>
      </c>
      <c r="J19" s="60">
        <v>500</v>
      </c>
      <c r="K19" s="60">
        <v>0</v>
      </c>
      <c r="L19" s="60">
        <v>0</v>
      </c>
      <c r="M19" s="60">
        <v>0</v>
      </c>
      <c r="N19" s="60">
        <v>2760</v>
      </c>
      <c r="O19" s="60">
        <v>2760</v>
      </c>
      <c r="P19" s="60">
        <v>500</v>
      </c>
    </row>
    <row r="20" spans="1:21" ht="21" x14ac:dyDescent="0.5">
      <c r="A20" s="47">
        <v>18</v>
      </c>
      <c r="B20" s="47" t="s">
        <v>586</v>
      </c>
      <c r="C20" s="48" t="s">
        <v>189</v>
      </c>
      <c r="D20" s="49" t="str">
        <f>INDEX(Leikmannaskrá!$A$2:$D$1156,MATCH(C20,Leikmannaskrá!$A$2:$A$1156,0),2)</f>
        <v>150300-3390</v>
      </c>
      <c r="E20" s="49" t="str">
        <f>INDEX(Leikmannaskrá!$A$2:$D$1156,MATCH(C20,Leikmannaskrá!$A$2:$A$1156,0),3)</f>
        <v>TBR</v>
      </c>
      <c r="F20" s="47">
        <f>SUM(LARGE(H20:P20,{1;2;3;4;5}))</f>
        <v>6260</v>
      </c>
      <c r="G20" s="47">
        <f t="shared" si="0"/>
        <v>7010</v>
      </c>
      <c r="H20" s="60">
        <v>0</v>
      </c>
      <c r="I20" s="60">
        <v>0</v>
      </c>
      <c r="J20" s="60">
        <v>2000</v>
      </c>
      <c r="K20" s="60">
        <v>250</v>
      </c>
      <c r="L20" s="60">
        <v>500</v>
      </c>
      <c r="M20" s="60">
        <v>2760</v>
      </c>
      <c r="N20" s="60">
        <v>500</v>
      </c>
      <c r="O20" s="60">
        <v>500</v>
      </c>
      <c r="P20" s="60">
        <v>500</v>
      </c>
    </row>
    <row r="21" spans="1:21" ht="21" x14ac:dyDescent="0.5">
      <c r="A21" s="44">
        <v>19</v>
      </c>
      <c r="B21" s="47" t="s">
        <v>586</v>
      </c>
      <c r="C21" s="48" t="s">
        <v>235</v>
      </c>
      <c r="D21" s="49" t="str">
        <f>INDEX(Leikmannaskrá!$A$2:$D$1156,MATCH(C21,Leikmannaskrá!$A$2:$A$1156,0),2)</f>
        <v>300904-2460</v>
      </c>
      <c r="E21" s="49" t="str">
        <f>INDEX(Leikmannaskrá!$A$2:$D$1156,MATCH(C21,Leikmannaskrá!$A$2:$A$1156,0),3)</f>
        <v>BH</v>
      </c>
      <c r="F21" s="47">
        <f>SUM(LARGE(H21:P21,{1;2;3;4;5}))</f>
        <v>6020</v>
      </c>
      <c r="G21" s="47">
        <f t="shared" si="0"/>
        <v>6020</v>
      </c>
      <c r="H21" s="60">
        <v>0</v>
      </c>
      <c r="I21" s="60">
        <v>0</v>
      </c>
      <c r="J21" s="60">
        <v>0</v>
      </c>
      <c r="K21" s="60">
        <v>0</v>
      </c>
      <c r="L21" s="60">
        <v>500</v>
      </c>
      <c r="M21" s="60">
        <v>0</v>
      </c>
      <c r="N21" s="60">
        <v>0</v>
      </c>
      <c r="O21" s="60">
        <v>2760</v>
      </c>
      <c r="P21" s="60">
        <v>2760</v>
      </c>
    </row>
    <row r="22" spans="1:21" ht="21" x14ac:dyDescent="0.5">
      <c r="A22" s="47">
        <v>20</v>
      </c>
      <c r="B22" s="47" t="s">
        <v>586</v>
      </c>
      <c r="C22" s="48" t="s">
        <v>508</v>
      </c>
      <c r="D22" s="49" t="str">
        <f>INDEX(Leikmannaskrá!$A$2:$D$1156,MATCH(C22,Leikmannaskrá!$A$2:$A$1156,0),2)</f>
        <v>100103-2140</v>
      </c>
      <c r="E22" s="49" t="str">
        <f>INDEX(Leikmannaskrá!$A$2:$D$1156,MATCH(C22,Leikmannaskrá!$A$2:$A$1156,0),3)</f>
        <v>BH</v>
      </c>
      <c r="F22" s="47">
        <f>SUM(LARGE(H22:P22,{1;2;3;4;5}))</f>
        <v>6000</v>
      </c>
      <c r="G22" s="47">
        <f t="shared" si="0"/>
        <v>6000</v>
      </c>
      <c r="H22" s="60">
        <v>0</v>
      </c>
      <c r="I22" s="60">
        <v>0</v>
      </c>
      <c r="J22" s="60">
        <v>0</v>
      </c>
      <c r="K22" s="60">
        <v>0</v>
      </c>
      <c r="L22" s="60">
        <v>0</v>
      </c>
      <c r="M22" s="60">
        <v>0</v>
      </c>
      <c r="N22" s="60">
        <v>0</v>
      </c>
      <c r="O22" s="60">
        <v>2000</v>
      </c>
      <c r="P22" s="60">
        <v>4000</v>
      </c>
    </row>
    <row r="23" spans="1:21" ht="21" x14ac:dyDescent="0.5">
      <c r="A23" s="44">
        <v>21</v>
      </c>
      <c r="B23" s="47" t="s">
        <v>586</v>
      </c>
      <c r="C23" s="66" t="s">
        <v>413</v>
      </c>
      <c r="D23" s="49" t="str">
        <f>INDEX(Leikmannaskrá!$A$2:$D$1156,MATCH(C23,Leikmannaskrá!$A$2:$A$1156,0),2)</f>
        <v>090807-4390</v>
      </c>
      <c r="E23" s="49" t="str">
        <f>INDEX(Leikmannaskrá!$A$2:$D$1156,MATCH(C23,Leikmannaskrá!$A$2:$A$1156,0),3)</f>
        <v>ÍA</v>
      </c>
      <c r="F23" s="47">
        <f>SUM(LARGE(H23:P23,{1;2;3;4;5}))</f>
        <v>6000</v>
      </c>
      <c r="G23" s="47">
        <f t="shared" si="0"/>
        <v>6000</v>
      </c>
      <c r="H23" s="60">
        <v>0</v>
      </c>
      <c r="I23" s="60">
        <v>0</v>
      </c>
      <c r="J23" s="60">
        <v>0</v>
      </c>
      <c r="K23" s="60">
        <v>4000</v>
      </c>
      <c r="L23" s="60">
        <v>0</v>
      </c>
      <c r="M23" s="60">
        <v>2000</v>
      </c>
      <c r="N23" s="60">
        <v>0</v>
      </c>
      <c r="O23" s="60">
        <v>0</v>
      </c>
      <c r="P23" s="60">
        <v>0</v>
      </c>
    </row>
    <row r="24" spans="1:21" ht="21" x14ac:dyDescent="0.5">
      <c r="A24" s="47">
        <v>22</v>
      </c>
      <c r="B24" s="47" t="s">
        <v>586</v>
      </c>
      <c r="C24" s="55" t="s">
        <v>233</v>
      </c>
      <c r="D24" s="49" t="str">
        <f>INDEX(Leikmannaskrá!$A$2:$D$1156,MATCH(C24,Leikmannaskrá!$A$2:$A$1156,0),2)</f>
        <v>061106-2270</v>
      </c>
      <c r="E24" s="49" t="str">
        <f>INDEX(Leikmannaskrá!$A$2:$D$1156,MATCH(C24,Leikmannaskrá!$A$2:$A$1156,0),3)</f>
        <v>TBR</v>
      </c>
      <c r="F24" s="47">
        <f>SUM(LARGE(H24:P24,{1;2;3;4;5}))</f>
        <v>5950</v>
      </c>
      <c r="G24" s="47">
        <f t="shared" si="0"/>
        <v>5950</v>
      </c>
      <c r="H24" s="60">
        <v>500</v>
      </c>
      <c r="I24" s="60">
        <v>250</v>
      </c>
      <c r="J24" s="60">
        <v>1200</v>
      </c>
      <c r="K24" s="60">
        <v>0</v>
      </c>
      <c r="L24" s="60">
        <v>0</v>
      </c>
      <c r="M24" s="60">
        <v>0</v>
      </c>
      <c r="N24" s="60">
        <v>2000</v>
      </c>
      <c r="O24" s="60">
        <v>0</v>
      </c>
      <c r="P24" s="60">
        <v>2000</v>
      </c>
    </row>
    <row r="25" spans="1:21" ht="21" x14ac:dyDescent="0.5">
      <c r="A25" s="44">
        <v>23</v>
      </c>
      <c r="B25" s="47" t="s">
        <v>586</v>
      </c>
      <c r="C25" s="55" t="s">
        <v>344</v>
      </c>
      <c r="D25" s="49" t="str">
        <f>INDEX(Leikmannaskrá!$A$2:$D$1156,MATCH(C25,Leikmannaskrá!$A$2:$A$1156,0),2)</f>
        <v>230205-2130</v>
      </c>
      <c r="E25" s="49" t="str">
        <f>INDEX(Leikmannaskrá!$A$2:$D$1156,MATCH(C25,Leikmannaskrá!$A$2:$A$1156,0),3)</f>
        <v>TBR</v>
      </c>
      <c r="F25" s="47">
        <f>SUM(LARGE(H25:P25,{1;2;3;4;5}))</f>
        <v>5375</v>
      </c>
      <c r="G25" s="47">
        <f t="shared" si="0"/>
        <v>6375</v>
      </c>
      <c r="H25" s="60">
        <v>500</v>
      </c>
      <c r="I25" s="60">
        <v>250</v>
      </c>
      <c r="J25" s="60">
        <v>250</v>
      </c>
      <c r="K25" s="60">
        <v>250</v>
      </c>
      <c r="L25" s="60">
        <v>1275</v>
      </c>
      <c r="M25" s="60">
        <v>1200</v>
      </c>
      <c r="N25" s="60">
        <v>250</v>
      </c>
      <c r="O25" s="60">
        <v>1200</v>
      </c>
      <c r="P25" s="60">
        <v>1200</v>
      </c>
    </row>
    <row r="26" spans="1:21" ht="21.5" thickBot="1" x14ac:dyDescent="0.55000000000000004">
      <c r="A26" s="50">
        <v>24</v>
      </c>
      <c r="B26" s="50" t="s">
        <v>586</v>
      </c>
      <c r="C26" s="77" t="s">
        <v>167</v>
      </c>
      <c r="D26" s="52" t="str">
        <f>INDEX(Leikmannaskrá!$A$2:$D$1156,MATCH(C26,Leikmannaskrá!$A$2:$A$1156,0),2)</f>
        <v>020301-3330</v>
      </c>
      <c r="E26" s="52" t="str">
        <f>INDEX(Leikmannaskrá!$A$2:$D$1156,MATCH(C26,Leikmannaskrá!$A$2:$A$1156,0),3)</f>
        <v>TBR</v>
      </c>
      <c r="F26" s="50">
        <f>SUM(LARGE(H26:P26,{1;2;3;4;5}))</f>
        <v>5250</v>
      </c>
      <c r="G26" s="50">
        <f t="shared" si="0"/>
        <v>5250</v>
      </c>
      <c r="H26" s="62">
        <v>0</v>
      </c>
      <c r="I26" s="62">
        <v>250</v>
      </c>
      <c r="J26" s="62">
        <v>4000</v>
      </c>
      <c r="K26" s="62">
        <v>500</v>
      </c>
      <c r="L26" s="62">
        <v>250</v>
      </c>
      <c r="M26" s="62">
        <v>0</v>
      </c>
      <c r="N26" s="62">
        <v>0</v>
      </c>
      <c r="O26" s="62">
        <v>0</v>
      </c>
      <c r="P26" s="62">
        <v>250</v>
      </c>
    </row>
    <row r="27" spans="1:21" ht="21" x14ac:dyDescent="0.5">
      <c r="A27" s="44">
        <v>25</v>
      </c>
      <c r="B27" s="44" t="s">
        <v>587</v>
      </c>
      <c r="C27" s="80" t="s">
        <v>665</v>
      </c>
      <c r="D27" s="46" t="str">
        <f>INDEX(Leikmannaskrá!$A$2:$D$1156,MATCH(C27,Leikmannaskrá!$A$2:$A$1156,0),2)</f>
        <v>031210-2400</v>
      </c>
      <c r="E27" s="46" t="str">
        <f>INDEX(Leikmannaskrá!$A$2:$D$1156,MATCH(C27,Leikmannaskrá!$A$2:$A$1156,0),3)</f>
        <v>TBR</v>
      </c>
      <c r="F27" s="44">
        <f>SUM(LARGE(H27:P27,{1;2;3;4;5}))</f>
        <v>4930</v>
      </c>
      <c r="G27" s="44">
        <f t="shared" si="0"/>
        <v>5435</v>
      </c>
      <c r="H27" s="63">
        <v>0</v>
      </c>
      <c r="I27" s="63">
        <v>1275</v>
      </c>
      <c r="J27" s="63">
        <v>0</v>
      </c>
      <c r="K27" s="63">
        <v>250</v>
      </c>
      <c r="L27" s="63">
        <v>255</v>
      </c>
      <c r="M27" s="63">
        <v>255</v>
      </c>
      <c r="N27" s="63">
        <v>850</v>
      </c>
      <c r="O27" s="63">
        <v>1700</v>
      </c>
      <c r="P27" s="63">
        <v>850</v>
      </c>
    </row>
    <row r="28" spans="1:21" ht="21" x14ac:dyDescent="0.5">
      <c r="A28" s="47">
        <v>26</v>
      </c>
      <c r="B28" s="44" t="s">
        <v>587</v>
      </c>
      <c r="C28" s="55" t="s">
        <v>52</v>
      </c>
      <c r="D28" s="49" t="str">
        <f>INDEX(Leikmannaskrá!$A$2:$D$1156,MATCH(C28,Leikmannaskrá!$A$2:$A$1156,0),2)</f>
        <v>101105-3850</v>
      </c>
      <c r="E28" s="49" t="str">
        <f>INDEX(Leikmannaskrá!$A$2:$D$1156,MATCH(C28,Leikmannaskrá!$A$2:$A$1156,0),3)</f>
        <v>BH</v>
      </c>
      <c r="F28" s="47">
        <f>SUM(LARGE(H28:P28,{1;2;3;4;5}))</f>
        <v>4900</v>
      </c>
      <c r="G28" s="47">
        <f t="shared" si="0"/>
        <v>5150</v>
      </c>
      <c r="H28" s="60">
        <v>0</v>
      </c>
      <c r="I28" s="60">
        <v>0</v>
      </c>
      <c r="J28" s="60">
        <v>250</v>
      </c>
      <c r="K28" s="60">
        <v>2000</v>
      </c>
      <c r="L28" s="60">
        <v>250</v>
      </c>
      <c r="M28" s="60">
        <v>1200</v>
      </c>
      <c r="N28" s="60">
        <v>0</v>
      </c>
      <c r="O28" s="60">
        <v>1200</v>
      </c>
      <c r="P28" s="60">
        <v>250</v>
      </c>
    </row>
    <row r="29" spans="1:21" ht="21" x14ac:dyDescent="0.5">
      <c r="A29" s="44">
        <v>27</v>
      </c>
      <c r="B29" s="44" t="s">
        <v>587</v>
      </c>
      <c r="C29" s="48" t="s">
        <v>129</v>
      </c>
      <c r="D29" s="49" t="str">
        <f>INDEX(Leikmannaskrá!$A$2:$D$1156,MATCH(C29,Leikmannaskrá!$A$2:$A$1156,0),2)</f>
        <v>140687-2199</v>
      </c>
      <c r="E29" s="49" t="str">
        <f>INDEX(Leikmannaskrá!$A$2:$D$1156,MATCH(C29,Leikmannaskrá!$A$2:$A$1156,0),3)</f>
        <v>TBR</v>
      </c>
      <c r="F29" s="47">
        <f>SUM(LARGE(H29:P29,{1;2;3;4;5}))</f>
        <v>4250</v>
      </c>
      <c r="G29" s="47">
        <f t="shared" si="0"/>
        <v>4250</v>
      </c>
      <c r="H29" s="60">
        <v>0</v>
      </c>
      <c r="I29" s="60">
        <v>0</v>
      </c>
      <c r="J29" s="60">
        <v>0</v>
      </c>
      <c r="K29" s="60">
        <v>0</v>
      </c>
      <c r="L29" s="60">
        <v>0</v>
      </c>
      <c r="M29" s="60">
        <v>4000</v>
      </c>
      <c r="N29" s="60">
        <v>0</v>
      </c>
      <c r="O29" s="60">
        <v>0</v>
      </c>
      <c r="P29" s="60">
        <v>250</v>
      </c>
    </row>
    <row r="30" spans="1:21" ht="21" x14ac:dyDescent="0.5">
      <c r="A30" s="47">
        <v>28</v>
      </c>
      <c r="B30" s="44" t="s">
        <v>587</v>
      </c>
      <c r="C30" s="55" t="s">
        <v>372</v>
      </c>
      <c r="D30" s="49" t="str">
        <f>INDEX(Leikmannaskrá!$A$2:$D$1156,MATCH(C30,Leikmannaskrá!$A$2:$A$1156,0),2)</f>
        <v>290800-2260</v>
      </c>
      <c r="E30" s="49" t="str">
        <f>INDEX(Leikmannaskrá!$A$2:$D$1156,MATCH(C30,Leikmannaskrá!$A$2:$A$1156,0),3)</f>
        <v>BH</v>
      </c>
      <c r="F30" s="47">
        <f>SUM(LARGE(H30:P30,{1;2;3;4;5}))</f>
        <v>4250</v>
      </c>
      <c r="G30" s="47">
        <f t="shared" si="0"/>
        <v>4375</v>
      </c>
      <c r="H30" s="60">
        <v>0</v>
      </c>
      <c r="I30" s="60">
        <v>0</v>
      </c>
      <c r="J30" s="60">
        <v>125</v>
      </c>
      <c r="K30" s="60">
        <v>0</v>
      </c>
      <c r="L30" s="60">
        <v>510</v>
      </c>
      <c r="M30" s="60">
        <v>1275</v>
      </c>
      <c r="N30" s="60">
        <v>510</v>
      </c>
      <c r="O30" s="60">
        <v>255</v>
      </c>
      <c r="P30" s="60">
        <v>1700</v>
      </c>
    </row>
    <row r="31" spans="1:21" ht="21" x14ac:dyDescent="0.5">
      <c r="A31" s="44">
        <v>29</v>
      </c>
      <c r="B31" s="44" t="s">
        <v>587</v>
      </c>
      <c r="C31" s="55" t="s">
        <v>452</v>
      </c>
      <c r="D31" s="49" t="str">
        <f>INDEX(Leikmannaskrá!$A$2:$D$1156,MATCH(C31,Leikmannaskrá!$A$2:$A$1156,0),2)</f>
        <v>060508-3480</v>
      </c>
      <c r="E31" s="49" t="str">
        <f>INDEX(Leikmannaskrá!$A$2:$D$1156,MATCH(C31,Leikmannaskrá!$A$2:$A$1156,0),3)</f>
        <v>BH</v>
      </c>
      <c r="F31" s="47">
        <f>SUM(LARGE(H31:P31,{1;2;3;4;5}))</f>
        <v>3995</v>
      </c>
      <c r="G31" s="47">
        <f t="shared" si="0"/>
        <v>4760</v>
      </c>
      <c r="H31" s="60">
        <v>0</v>
      </c>
      <c r="I31" s="60">
        <v>510</v>
      </c>
      <c r="J31" s="60">
        <v>1275</v>
      </c>
      <c r="K31" s="60">
        <v>0</v>
      </c>
      <c r="L31" s="60">
        <v>510</v>
      </c>
      <c r="M31" s="60">
        <v>255</v>
      </c>
      <c r="N31" s="60">
        <v>510</v>
      </c>
      <c r="O31" s="60">
        <v>850</v>
      </c>
      <c r="P31" s="60">
        <v>850</v>
      </c>
    </row>
    <row r="32" spans="1:21" ht="21" x14ac:dyDescent="0.5">
      <c r="A32" s="47">
        <v>30</v>
      </c>
      <c r="B32" s="44" t="s">
        <v>587</v>
      </c>
      <c r="C32" s="71" t="s">
        <v>713</v>
      </c>
      <c r="D32" s="49" t="str">
        <f>INDEX(Leikmannaskrá!$A$2:$D$1156,MATCH(C32,Leikmannaskrá!$A$2:$A$1156,0),2)</f>
        <v>050710-2620</v>
      </c>
      <c r="E32" s="49" t="str">
        <f>INDEX(Leikmannaskrá!$A$2:$D$1156,MATCH(C32,Leikmannaskrá!$A$2:$A$1156,0),3)</f>
        <v>BH</v>
      </c>
      <c r="F32" s="47">
        <f>SUM(LARGE(H32:P32,{1;2;3;4;5}))</f>
        <v>3910</v>
      </c>
      <c r="G32" s="47">
        <f t="shared" si="0"/>
        <v>3910</v>
      </c>
      <c r="H32" s="60">
        <v>0</v>
      </c>
      <c r="I32" s="60">
        <v>1700</v>
      </c>
      <c r="J32" s="60">
        <v>0</v>
      </c>
      <c r="K32" s="60">
        <v>1700</v>
      </c>
      <c r="L32" s="60">
        <v>0</v>
      </c>
      <c r="M32" s="60">
        <v>0</v>
      </c>
      <c r="N32" s="60">
        <v>0</v>
      </c>
      <c r="O32" s="60">
        <v>0</v>
      </c>
      <c r="P32" s="60">
        <v>510</v>
      </c>
    </row>
    <row r="33" spans="1:21" ht="21" x14ac:dyDescent="0.5">
      <c r="A33" s="44">
        <v>31</v>
      </c>
      <c r="B33" s="44" t="s">
        <v>587</v>
      </c>
      <c r="C33" s="71" t="s">
        <v>666</v>
      </c>
      <c r="D33" s="49" t="str">
        <f>INDEX(Leikmannaskrá!$A$2:$D$1156,MATCH(C33,Leikmannaskrá!$A$2:$A$1156,0),2)</f>
        <v>060110-2710</v>
      </c>
      <c r="E33" s="49" t="str">
        <f>INDEX(Leikmannaskrá!$A$2:$D$1156,MATCH(C33,Leikmannaskrá!$A$2:$A$1156,0),3)</f>
        <v>TBR</v>
      </c>
      <c r="F33" s="47">
        <f>SUM(LARGE(H33:P33,{1;2;3;4;5}))</f>
        <v>3730</v>
      </c>
      <c r="G33" s="47">
        <f t="shared" si="0"/>
        <v>4110</v>
      </c>
      <c r="H33" s="60">
        <v>500</v>
      </c>
      <c r="I33" s="60">
        <v>125</v>
      </c>
      <c r="J33" s="60">
        <v>0</v>
      </c>
      <c r="K33" s="60">
        <v>850</v>
      </c>
      <c r="L33" s="60">
        <v>255</v>
      </c>
      <c r="M33" s="60">
        <v>255</v>
      </c>
      <c r="N33" s="60">
        <v>850</v>
      </c>
      <c r="O33" s="60">
        <v>1275</v>
      </c>
      <c r="P33" s="60">
        <v>0</v>
      </c>
    </row>
    <row r="34" spans="1:21" ht="21" x14ac:dyDescent="0.5">
      <c r="A34" s="47">
        <v>32</v>
      </c>
      <c r="B34" s="44" t="s">
        <v>587</v>
      </c>
      <c r="C34" s="55" t="s">
        <v>454</v>
      </c>
      <c r="D34" s="49" t="s">
        <v>455</v>
      </c>
      <c r="E34" s="49" t="str">
        <f>INDEX(Leikmannaskrá!$A$2:$D$1156,MATCH(C34,Leikmannaskrá!$A$2:$A$1156,0),3)</f>
        <v>KR</v>
      </c>
      <c r="F34" s="47">
        <f>SUM(LARGE(H34:P34,{1;2;3;4;5}))</f>
        <v>3400</v>
      </c>
      <c r="G34" s="47">
        <f t="shared" si="0"/>
        <v>3400</v>
      </c>
      <c r="H34" s="60">
        <v>0</v>
      </c>
      <c r="I34" s="60">
        <v>250</v>
      </c>
      <c r="J34" s="60">
        <v>850</v>
      </c>
      <c r="K34" s="60">
        <v>0</v>
      </c>
      <c r="L34" s="60">
        <v>0</v>
      </c>
      <c r="M34" s="60">
        <v>0</v>
      </c>
      <c r="N34" s="60">
        <v>1700</v>
      </c>
      <c r="O34" s="60">
        <v>600</v>
      </c>
      <c r="P34" s="60">
        <v>0</v>
      </c>
    </row>
    <row r="35" spans="1:21" ht="21" x14ac:dyDescent="0.5">
      <c r="A35" s="44">
        <v>33</v>
      </c>
      <c r="B35" s="44" t="s">
        <v>587</v>
      </c>
      <c r="C35" s="55" t="s">
        <v>82</v>
      </c>
      <c r="D35" s="49" t="str">
        <f>INDEX(Leikmannaskrá!$A$2:$D$1156,MATCH(C35,Leikmannaskrá!$A$2:$A$1156,0),2)</f>
        <v>101006-2120</v>
      </c>
      <c r="E35" s="49" t="str">
        <f>INDEX(Leikmannaskrá!$A$2:$D$1156,MATCH(C35,Leikmannaskrá!$A$2:$A$1156,0),3)</f>
        <v>TBR</v>
      </c>
      <c r="F35" s="47">
        <f>SUM(LARGE(H35:P35,{1;2;3;4;5}))</f>
        <v>3230</v>
      </c>
      <c r="G35" s="47">
        <f t="shared" ref="G35:G66" si="1">SUM(H35:P35)</f>
        <v>3355</v>
      </c>
      <c r="H35" s="60">
        <v>0</v>
      </c>
      <c r="I35" s="60">
        <v>510</v>
      </c>
      <c r="J35" s="60">
        <v>510</v>
      </c>
      <c r="K35" s="60">
        <v>850</v>
      </c>
      <c r="L35" s="60">
        <v>125</v>
      </c>
      <c r="M35" s="60">
        <v>850</v>
      </c>
      <c r="N35" s="60">
        <v>510</v>
      </c>
      <c r="O35" s="60">
        <v>0</v>
      </c>
      <c r="P35" s="60">
        <v>0</v>
      </c>
    </row>
    <row r="36" spans="1:21" ht="21" x14ac:dyDescent="0.5">
      <c r="A36" s="47">
        <v>34</v>
      </c>
      <c r="B36" s="44" t="s">
        <v>587</v>
      </c>
      <c r="C36" s="55" t="s">
        <v>271</v>
      </c>
      <c r="D36" s="49" t="str">
        <f>INDEX(Leikmannaskrá!$A$2:$D$1156,MATCH(C36,Leikmannaskrá!$A$2:$A$1156,0),2)</f>
        <v>030985-4869</v>
      </c>
      <c r="E36" s="49" t="str">
        <f>INDEX(Leikmannaskrá!$A$2:$D$1156,MATCH(C36,Leikmannaskrá!$A$2:$A$1156,0),3)</f>
        <v>KR</v>
      </c>
      <c r="F36" s="47">
        <f>SUM(LARGE(H36:P36,{1;2;3;4;5}))</f>
        <v>2975</v>
      </c>
      <c r="G36" s="47">
        <f t="shared" si="1"/>
        <v>2975</v>
      </c>
      <c r="H36" s="60">
        <v>0</v>
      </c>
      <c r="I36" s="60">
        <v>0</v>
      </c>
      <c r="J36" s="60">
        <v>0</v>
      </c>
      <c r="K36" s="60">
        <v>0</v>
      </c>
      <c r="L36" s="60">
        <v>250</v>
      </c>
      <c r="M36" s="60">
        <v>600</v>
      </c>
      <c r="N36" s="60">
        <v>1275</v>
      </c>
      <c r="O36" s="60">
        <v>850</v>
      </c>
      <c r="P36" s="60">
        <v>0</v>
      </c>
    </row>
    <row r="37" spans="1:21" ht="21" x14ac:dyDescent="0.5">
      <c r="A37" s="44">
        <v>35</v>
      </c>
      <c r="B37" s="44" t="s">
        <v>587</v>
      </c>
      <c r="C37" s="48" t="s">
        <v>705</v>
      </c>
      <c r="D37" s="49" t="str">
        <f>INDEX(Leikmannaskrá!$A$2:$D$1156,MATCH(C37,Leikmannaskrá!$A$2:$A$1156,0),2)</f>
        <v>010795-3039</v>
      </c>
      <c r="E37" s="49" t="str">
        <f>INDEX(Leikmannaskrá!$A$2:$D$1156,MATCH(C37,Leikmannaskrá!$A$2:$A$1156,0),3)</f>
        <v>TBR</v>
      </c>
      <c r="F37" s="47">
        <f>SUM(LARGE(H37:P37,{1;2;3;4;5}))</f>
        <v>2760</v>
      </c>
      <c r="G37" s="47">
        <f t="shared" si="1"/>
        <v>2760</v>
      </c>
      <c r="H37" s="60">
        <v>0</v>
      </c>
      <c r="I37" s="60">
        <v>0</v>
      </c>
      <c r="J37" s="60">
        <v>0</v>
      </c>
      <c r="K37" s="60">
        <v>0</v>
      </c>
      <c r="L37" s="60">
        <v>0</v>
      </c>
      <c r="M37" s="60">
        <v>0</v>
      </c>
      <c r="N37" s="60">
        <v>0</v>
      </c>
      <c r="O37" s="60">
        <v>0</v>
      </c>
      <c r="P37" s="60">
        <v>2760</v>
      </c>
    </row>
    <row r="38" spans="1:21" ht="21" x14ac:dyDescent="0.5">
      <c r="A38" s="47">
        <v>36</v>
      </c>
      <c r="B38" s="44" t="s">
        <v>587</v>
      </c>
      <c r="C38" s="55" t="s">
        <v>286</v>
      </c>
      <c r="D38" s="49" t="str">
        <f>INDEX(Leikmannaskrá!$A$2:$D$1156,MATCH(C38,Leikmannaskrá!$A$2:$A$1156,0),2)</f>
        <v>281192-2489</v>
      </c>
      <c r="E38" s="49" t="str">
        <f>INDEX(Leikmannaskrá!$A$2:$D$1156,MATCH(C38,Leikmannaskrá!$A$2:$A$1156,0),3)</f>
        <v>BH</v>
      </c>
      <c r="F38" s="47">
        <f>SUM(LARGE(H38:P38,{1;2;3;4;5}))</f>
        <v>2710</v>
      </c>
      <c r="G38" s="47">
        <f t="shared" si="1"/>
        <v>2710</v>
      </c>
      <c r="H38" s="60">
        <v>0</v>
      </c>
      <c r="I38" s="60">
        <v>0</v>
      </c>
      <c r="J38" s="60">
        <v>125</v>
      </c>
      <c r="K38" s="60">
        <v>125</v>
      </c>
      <c r="L38" s="60">
        <v>1700</v>
      </c>
      <c r="M38" s="60">
        <v>250</v>
      </c>
      <c r="N38" s="60">
        <v>0</v>
      </c>
      <c r="O38" s="60">
        <v>0</v>
      </c>
      <c r="P38" s="60">
        <v>510</v>
      </c>
    </row>
    <row r="39" spans="1:21" ht="21" x14ac:dyDescent="0.5">
      <c r="A39" s="44">
        <v>37</v>
      </c>
      <c r="B39" s="44" t="s">
        <v>587</v>
      </c>
      <c r="C39" s="55" t="s">
        <v>88</v>
      </c>
      <c r="D39" s="49" t="str">
        <f>INDEX(Leikmannaskrá!$A$2:$D$1156,MATCH(C39,Leikmannaskrá!$A$2:$A$1156,0),2)</f>
        <v>161194-2049</v>
      </c>
      <c r="E39" s="49" t="str">
        <f>INDEX(Leikmannaskrá!$A$2:$D$1156,MATCH(C39,Leikmannaskrá!$A$2:$A$1156,0),3)</f>
        <v>UMFA</v>
      </c>
      <c r="F39" s="47">
        <f>SUM(LARGE(H39:P39,{1;2;3;4;5}))</f>
        <v>2505</v>
      </c>
      <c r="G39" s="47">
        <f t="shared" si="1"/>
        <v>2630</v>
      </c>
      <c r="H39" s="60">
        <v>0</v>
      </c>
      <c r="I39" s="60">
        <v>255</v>
      </c>
      <c r="J39" s="60">
        <v>1700</v>
      </c>
      <c r="K39" s="60">
        <v>125</v>
      </c>
      <c r="L39" s="60">
        <v>125</v>
      </c>
      <c r="M39" s="60">
        <v>255</v>
      </c>
      <c r="N39" s="60">
        <v>0</v>
      </c>
      <c r="O39" s="60">
        <v>170</v>
      </c>
      <c r="P39" s="60">
        <v>0</v>
      </c>
    </row>
    <row r="40" spans="1:21" ht="21" x14ac:dyDescent="0.5">
      <c r="A40" s="47">
        <v>38</v>
      </c>
      <c r="B40" s="44" t="s">
        <v>587</v>
      </c>
      <c r="C40" s="71" t="s">
        <v>707</v>
      </c>
      <c r="D40" s="49" t="str">
        <f>INDEX(Leikmannaskrá!$A$2:$D$1156,MATCH(C40,Leikmannaskrá!$A$2:$A$1156,0),2)</f>
        <v>080799-2259</v>
      </c>
      <c r="E40" s="49" t="str">
        <f>INDEX(Leikmannaskrá!$A$2:$D$1156,MATCH(C40,Leikmannaskrá!$A$2:$A$1156,0),3)</f>
        <v>KR</v>
      </c>
      <c r="F40" s="47">
        <f>SUM(LARGE(H40:P40,{1;2;3;4;5}))</f>
        <v>2000</v>
      </c>
      <c r="G40" s="47">
        <f t="shared" si="1"/>
        <v>2000</v>
      </c>
      <c r="H40" s="60">
        <v>0</v>
      </c>
      <c r="I40" s="60">
        <v>0</v>
      </c>
      <c r="J40" s="60">
        <v>0</v>
      </c>
      <c r="K40" s="60">
        <v>0</v>
      </c>
      <c r="L40" s="60">
        <v>0</v>
      </c>
      <c r="M40" s="60">
        <v>0</v>
      </c>
      <c r="N40" s="60">
        <v>0</v>
      </c>
      <c r="O40" s="60">
        <v>0</v>
      </c>
      <c r="P40" s="60">
        <v>2000</v>
      </c>
    </row>
    <row r="41" spans="1:21" ht="21" x14ac:dyDescent="0.5">
      <c r="A41" s="44">
        <v>39</v>
      </c>
      <c r="B41" s="44" t="s">
        <v>587</v>
      </c>
      <c r="C41" s="71" t="s">
        <v>721</v>
      </c>
      <c r="D41" s="49" t="str">
        <f>INDEX(Leikmannaskrá!$A$2:$D$1156,MATCH(C41,Leikmannaskrá!$A$2:$A$1156,0),2)</f>
        <v>050710-2890</v>
      </c>
      <c r="E41" s="49" t="str">
        <f>INDEX(Leikmannaskrá!$A$2:$D$1156,MATCH(C41,Leikmannaskrá!$A$2:$A$1156,0),3)</f>
        <v>BH</v>
      </c>
      <c r="F41" s="47">
        <f>SUM(LARGE(H41:P41,{1;2;3;4;5}))</f>
        <v>1910</v>
      </c>
      <c r="G41" s="47">
        <f t="shared" si="1"/>
        <v>1910</v>
      </c>
      <c r="H41" s="60">
        <v>0</v>
      </c>
      <c r="I41" s="60">
        <v>510</v>
      </c>
      <c r="J41" s="60">
        <v>0</v>
      </c>
      <c r="K41" s="60">
        <v>1275</v>
      </c>
      <c r="L41" s="60">
        <v>0</v>
      </c>
      <c r="M41" s="60">
        <v>0</v>
      </c>
      <c r="N41" s="60">
        <v>0</v>
      </c>
      <c r="O41" s="60">
        <v>0</v>
      </c>
      <c r="P41" s="60">
        <v>125</v>
      </c>
    </row>
    <row r="42" spans="1:21" ht="21" x14ac:dyDescent="0.5">
      <c r="A42" s="47">
        <v>40</v>
      </c>
      <c r="B42" s="44" t="s">
        <v>587</v>
      </c>
      <c r="C42" s="55" t="s">
        <v>460</v>
      </c>
      <c r="D42" s="49" t="str">
        <f>INDEX(Leikmannaskrá!$A$2:$D$1156,MATCH(C42,Leikmannaskrá!$A$2:$A$1156,0),2)</f>
        <v>260499-2549</v>
      </c>
      <c r="E42" s="49" t="str">
        <f>INDEX(Leikmannaskrá!$A$2:$D$1156,MATCH(C42,Leikmannaskrá!$A$2:$A$1156,0),3)</f>
        <v>BH</v>
      </c>
      <c r="F42" s="47">
        <f>SUM(LARGE(H42:P42,{1;2;3;4;5}))</f>
        <v>1740</v>
      </c>
      <c r="G42" s="47">
        <f t="shared" si="1"/>
        <v>1740</v>
      </c>
      <c r="H42" s="60">
        <v>0</v>
      </c>
      <c r="I42" s="60">
        <v>850</v>
      </c>
      <c r="J42" s="60">
        <v>0</v>
      </c>
      <c r="K42" s="60">
        <v>255</v>
      </c>
      <c r="L42" s="60">
        <v>125</v>
      </c>
      <c r="M42" s="60">
        <v>255</v>
      </c>
      <c r="N42" s="60">
        <v>255</v>
      </c>
      <c r="O42" s="60">
        <v>0</v>
      </c>
      <c r="P42" s="60">
        <v>0</v>
      </c>
    </row>
    <row r="43" spans="1:21" ht="21" x14ac:dyDescent="0.5">
      <c r="A43" s="44">
        <v>41</v>
      </c>
      <c r="B43" s="44" t="s">
        <v>587</v>
      </c>
      <c r="C43" s="55" t="s">
        <v>556</v>
      </c>
      <c r="D43" s="49" t="str">
        <f>INDEX(Leikmannaskrá!$A$2:$D$1156,MATCH(C43,Leikmannaskrá!$A$2:$A$1156,0),2)</f>
        <v>150977-5689</v>
      </c>
      <c r="E43" s="49" t="str">
        <f>INDEX(Leikmannaskrá!$A$2:$D$1156,MATCH(C43,Leikmannaskrá!$A$2:$A$1156,0),3)</f>
        <v>UMFA</v>
      </c>
      <c r="F43" s="47">
        <f>SUM(LARGE(H43:P43,{1;2;3;4;5}))</f>
        <v>1700</v>
      </c>
      <c r="G43" s="47">
        <f t="shared" si="1"/>
        <v>1825</v>
      </c>
      <c r="H43" s="60">
        <v>0</v>
      </c>
      <c r="I43" s="60">
        <v>125</v>
      </c>
      <c r="J43" s="60">
        <v>850</v>
      </c>
      <c r="K43" s="60">
        <v>0</v>
      </c>
      <c r="L43" s="60">
        <v>255</v>
      </c>
      <c r="M43" s="60">
        <v>170</v>
      </c>
      <c r="N43" s="60">
        <v>0</v>
      </c>
      <c r="O43" s="60">
        <v>170</v>
      </c>
      <c r="P43" s="60">
        <v>255</v>
      </c>
    </row>
    <row r="44" spans="1:21" ht="21" x14ac:dyDescent="0.5">
      <c r="A44" s="47">
        <v>42</v>
      </c>
      <c r="B44" s="44" t="s">
        <v>587</v>
      </c>
      <c r="C44" s="55" t="s">
        <v>548</v>
      </c>
      <c r="D44" s="49" t="str">
        <f>INDEX(Leikmannaskrá!$A$2:$D$1156,MATCH(C44,Leikmannaskrá!$A$2:$A$1156,0),2)</f>
        <v>041204-2060</v>
      </c>
      <c r="E44" s="49" t="str">
        <f>INDEX(Leikmannaskrá!$A$2:$D$1156,MATCH(C44,Leikmannaskrá!$A$2:$A$1156,0),3)</f>
        <v>TBR</v>
      </c>
      <c r="F44" s="47">
        <f>SUM(LARGE(H44:P44,{1;2;3;4;5}))</f>
        <v>1525</v>
      </c>
      <c r="G44" s="47">
        <f t="shared" si="1"/>
        <v>1525</v>
      </c>
      <c r="H44" s="60">
        <v>0</v>
      </c>
      <c r="I44" s="60">
        <v>0</v>
      </c>
      <c r="J44" s="60">
        <v>510</v>
      </c>
      <c r="K44" s="60">
        <v>125</v>
      </c>
      <c r="L44" s="60">
        <v>125</v>
      </c>
      <c r="M44" s="60">
        <v>0</v>
      </c>
      <c r="N44" s="60">
        <v>0</v>
      </c>
      <c r="O44" s="60">
        <v>510</v>
      </c>
      <c r="P44" s="60">
        <v>255</v>
      </c>
    </row>
    <row r="45" spans="1:21" ht="21" x14ac:dyDescent="0.5">
      <c r="A45" s="44">
        <v>43</v>
      </c>
      <c r="B45" s="44" t="s">
        <v>587</v>
      </c>
      <c r="C45" s="55" t="s">
        <v>123</v>
      </c>
      <c r="D45" s="49" t="str">
        <f>INDEX(Leikmannaskrá!$A$2:$D$1156,MATCH(C45,Leikmannaskrá!$A$2:$A$1156,0),2)</f>
        <v>120907-2980</v>
      </c>
      <c r="E45" s="49" t="str">
        <f>INDEX(Leikmannaskrá!$A$2:$D$1156,MATCH(C45,Leikmannaskrá!$A$2:$A$1156,0),3)</f>
        <v>BH</v>
      </c>
      <c r="F45" s="47">
        <f>SUM(LARGE(H45:P45,{1;2;3;4;5}))</f>
        <v>1485</v>
      </c>
      <c r="G45" s="47">
        <f t="shared" si="1"/>
        <v>1735</v>
      </c>
      <c r="H45" s="60">
        <v>0</v>
      </c>
      <c r="I45" s="60">
        <v>125</v>
      </c>
      <c r="J45" s="60">
        <v>510</v>
      </c>
      <c r="K45" s="60">
        <v>0</v>
      </c>
      <c r="L45" s="60">
        <v>125</v>
      </c>
      <c r="M45" s="60">
        <v>170</v>
      </c>
      <c r="N45" s="60">
        <v>510</v>
      </c>
      <c r="O45" s="60">
        <v>170</v>
      </c>
      <c r="P45" s="60">
        <v>125</v>
      </c>
      <c r="T45" s="54"/>
      <c r="U45" s="54"/>
    </row>
    <row r="46" spans="1:21" ht="21" x14ac:dyDescent="0.5">
      <c r="A46" s="47">
        <v>44</v>
      </c>
      <c r="B46" s="44" t="s">
        <v>587</v>
      </c>
      <c r="C46" s="55" t="s">
        <v>358</v>
      </c>
      <c r="D46" s="49" t="str">
        <f>INDEX(Leikmannaskrá!$A$2:$D$1156,MATCH(C46,Leikmannaskrá!$A$2:$A$1156,0),2)</f>
        <v>310880-3969</v>
      </c>
      <c r="E46" s="49" t="str">
        <f>INDEX(Leikmannaskrá!$A$2:$D$1156,MATCH(C46,Leikmannaskrá!$A$2:$A$1156,0),3)</f>
        <v>BH</v>
      </c>
      <c r="F46" s="47">
        <f>SUM(LARGE(H46:P46,{1;2;3;4;5}))</f>
        <v>1360</v>
      </c>
      <c r="G46" s="47">
        <f t="shared" si="1"/>
        <v>1360</v>
      </c>
      <c r="H46" s="60">
        <v>0</v>
      </c>
      <c r="I46" s="60">
        <v>0</v>
      </c>
      <c r="J46" s="60">
        <v>0</v>
      </c>
      <c r="K46" s="60">
        <v>0</v>
      </c>
      <c r="L46" s="60">
        <v>510</v>
      </c>
      <c r="M46" s="60">
        <v>850</v>
      </c>
      <c r="N46" s="60">
        <v>0</v>
      </c>
      <c r="O46" s="60">
        <v>0</v>
      </c>
      <c r="P46" s="60">
        <v>0</v>
      </c>
    </row>
    <row r="47" spans="1:21" ht="21" x14ac:dyDescent="0.5">
      <c r="A47" s="44">
        <v>45</v>
      </c>
      <c r="B47" s="44" t="s">
        <v>587</v>
      </c>
      <c r="C47" s="55" t="s">
        <v>61</v>
      </c>
      <c r="D47" s="49" t="str">
        <f>INDEX(Leikmannaskrá!$A$2:$D$1156,MATCH(C47,Leikmannaskrá!$A$2:$A$1156,0),2)</f>
        <v>180895-2649</v>
      </c>
      <c r="E47" s="49" t="str">
        <f>INDEX(Leikmannaskrá!$A$2:$D$1156,MATCH(C47,Leikmannaskrá!$A$2:$A$1156,0),3)</f>
        <v>UMFA</v>
      </c>
      <c r="F47" s="47">
        <f>SUM(LARGE(H47:P47,{1;2;3;4;5}))</f>
        <v>1275</v>
      </c>
      <c r="G47" s="47">
        <f t="shared" si="1"/>
        <v>1275</v>
      </c>
      <c r="H47" s="60">
        <v>0</v>
      </c>
      <c r="I47" s="60">
        <v>0</v>
      </c>
      <c r="J47" s="60">
        <v>0</v>
      </c>
      <c r="K47" s="60">
        <v>0</v>
      </c>
      <c r="L47" s="60">
        <v>0</v>
      </c>
      <c r="M47" s="60">
        <v>0</v>
      </c>
      <c r="N47" s="60">
        <v>0</v>
      </c>
      <c r="O47" s="60">
        <v>0</v>
      </c>
      <c r="P47" s="60">
        <v>1275</v>
      </c>
    </row>
    <row r="48" spans="1:21" ht="21" x14ac:dyDescent="0.5">
      <c r="A48" s="47">
        <v>46</v>
      </c>
      <c r="B48" s="44" t="s">
        <v>587</v>
      </c>
      <c r="C48" s="55" t="s">
        <v>183</v>
      </c>
      <c r="D48" s="49" t="str">
        <f>INDEX(Leikmannaskrá!$A$2:$D$1156,MATCH(C48,Leikmannaskrá!$A$2:$A$1156,0),2)</f>
        <v>091159-2879</v>
      </c>
      <c r="E48" s="49" t="str">
        <f>INDEX(Leikmannaskrá!$A$2:$D$1156,MATCH(C48,Leikmannaskrá!$A$2:$A$1156,0),3)</f>
        <v>UMFA</v>
      </c>
      <c r="F48" s="47">
        <f>SUM(LARGE(H48:P48,{1;2;3;4;5}))</f>
        <v>1270</v>
      </c>
      <c r="G48" s="47">
        <f t="shared" si="1"/>
        <v>1395</v>
      </c>
      <c r="H48" s="60">
        <v>0</v>
      </c>
      <c r="I48" s="60">
        <v>0</v>
      </c>
      <c r="J48" s="60">
        <v>125</v>
      </c>
      <c r="K48" s="60">
        <v>125</v>
      </c>
      <c r="L48" s="60">
        <v>510</v>
      </c>
      <c r="M48" s="60">
        <v>0</v>
      </c>
      <c r="N48" s="60">
        <v>255</v>
      </c>
      <c r="O48" s="60">
        <v>125</v>
      </c>
      <c r="P48" s="60">
        <v>255</v>
      </c>
    </row>
    <row r="49" spans="1:16" ht="21" x14ac:dyDescent="0.5">
      <c r="A49" s="44">
        <v>47</v>
      </c>
      <c r="B49" s="44" t="s">
        <v>587</v>
      </c>
      <c r="C49" s="55" t="s">
        <v>653</v>
      </c>
      <c r="D49" s="49" t="str">
        <f>INDEX(Leikmannaskrá!$A$2:$D$1156,MATCH(C49,Leikmannaskrá!$A$2:$A$1156,0),2)</f>
        <v>190109-2670</v>
      </c>
      <c r="E49" s="49" t="str">
        <f>INDEX(Leikmannaskrá!$A$2:$D$1156,MATCH(C49,Leikmannaskrá!$A$2:$A$1156,0),3)</f>
        <v>BH</v>
      </c>
      <c r="F49" s="47">
        <f>SUM(LARGE(H49:P49,{1;2;3;4;5}))</f>
        <v>1270</v>
      </c>
      <c r="G49" s="47">
        <f t="shared" si="1"/>
        <v>1270</v>
      </c>
      <c r="H49" s="60">
        <v>0</v>
      </c>
      <c r="I49" s="60">
        <v>510</v>
      </c>
      <c r="J49" s="60">
        <v>0</v>
      </c>
      <c r="K49" s="60">
        <v>125</v>
      </c>
      <c r="L49" s="60">
        <v>0</v>
      </c>
      <c r="M49" s="60">
        <v>125</v>
      </c>
      <c r="N49" s="60">
        <v>0</v>
      </c>
      <c r="O49" s="60">
        <v>255</v>
      </c>
      <c r="P49" s="60">
        <v>255</v>
      </c>
    </row>
    <row r="50" spans="1:16" ht="21" x14ac:dyDescent="0.5">
      <c r="A50" s="47">
        <v>48</v>
      </c>
      <c r="B50" s="44" t="s">
        <v>587</v>
      </c>
      <c r="C50" s="71" t="s">
        <v>649</v>
      </c>
      <c r="D50" s="49" t="str">
        <f>INDEX(Leikmannaskrá!$A$2:$D$1156,MATCH(C50,Leikmannaskrá!$A$2:$A$1156,0),2)</f>
        <v>181108-2070</v>
      </c>
      <c r="E50" s="49" t="str">
        <f>INDEX(Leikmannaskrá!$A$2:$D$1156,MATCH(C50,Leikmannaskrá!$A$2:$A$1156,0),3)</f>
        <v>TBR</v>
      </c>
      <c r="F50" s="47">
        <f>SUM(LARGE(H50:P50,{1;2;3;4;5}))</f>
        <v>1265</v>
      </c>
      <c r="G50" s="47">
        <f t="shared" si="1"/>
        <v>1640</v>
      </c>
      <c r="H50" s="60">
        <v>0</v>
      </c>
      <c r="I50" s="60">
        <v>125</v>
      </c>
      <c r="J50" s="60">
        <v>250</v>
      </c>
      <c r="K50" s="60">
        <v>510</v>
      </c>
      <c r="L50" s="60">
        <v>255</v>
      </c>
      <c r="M50" s="60">
        <v>125</v>
      </c>
      <c r="N50" s="60">
        <v>125</v>
      </c>
      <c r="O50" s="60">
        <v>125</v>
      </c>
      <c r="P50" s="60">
        <v>125</v>
      </c>
    </row>
    <row r="51" spans="1:16" ht="21" x14ac:dyDescent="0.5">
      <c r="A51" s="44">
        <v>49</v>
      </c>
      <c r="B51" s="44" t="s">
        <v>587</v>
      </c>
      <c r="C51" s="71" t="s">
        <v>117</v>
      </c>
      <c r="D51" s="49" t="str">
        <f>INDEX(Leikmannaskrá!$A$2:$D$1156,MATCH(C51,Leikmannaskrá!$A$2:$A$1156,0),2)</f>
        <v>080183-5509</v>
      </c>
      <c r="E51" s="49" t="str">
        <f>INDEX(Leikmannaskrá!$A$2:$D$1156,MATCH(C51,Leikmannaskrá!$A$2:$A$1156,0),3)</f>
        <v>BH</v>
      </c>
      <c r="F51" s="47">
        <f>SUM(LARGE(H51:P51,{1;2;3;4;5}))</f>
        <v>1200</v>
      </c>
      <c r="G51" s="47">
        <f t="shared" si="1"/>
        <v>1200</v>
      </c>
      <c r="H51" s="60">
        <v>0</v>
      </c>
      <c r="I51" s="60">
        <v>0</v>
      </c>
      <c r="J51" s="60">
        <v>0</v>
      </c>
      <c r="K51" s="60">
        <v>0</v>
      </c>
      <c r="L51" s="60">
        <v>0</v>
      </c>
      <c r="M51" s="60">
        <v>0</v>
      </c>
      <c r="N51" s="60">
        <v>0</v>
      </c>
      <c r="O51" s="60">
        <v>0</v>
      </c>
      <c r="P51" s="60">
        <v>1200</v>
      </c>
    </row>
    <row r="52" spans="1:16" ht="21" x14ac:dyDescent="0.5">
      <c r="A52" s="47">
        <v>50</v>
      </c>
      <c r="B52" s="44" t="s">
        <v>587</v>
      </c>
      <c r="C52" s="48" t="s">
        <v>709</v>
      </c>
      <c r="D52" s="49" t="str">
        <f>INDEX(Leikmannaskrá!$A$2:$D$1156,MATCH(C52,Leikmannaskrá!$A$2:$A$1156,0),2)</f>
        <v>120288-2299</v>
      </c>
      <c r="E52" s="49" t="str">
        <f>INDEX(Leikmannaskrá!$A$2:$D$1156,MATCH(C52,Leikmannaskrá!$A$2:$A$1156,0),3)</f>
        <v>BH</v>
      </c>
      <c r="F52" s="47">
        <f>SUM(LARGE(H52:P52,{1;2;3;4;5}))</f>
        <v>1200</v>
      </c>
      <c r="G52" s="47">
        <f t="shared" si="1"/>
        <v>1200</v>
      </c>
      <c r="H52" s="60">
        <v>0</v>
      </c>
      <c r="I52" s="60">
        <v>0</v>
      </c>
      <c r="J52" s="60">
        <v>0</v>
      </c>
      <c r="K52" s="60">
        <v>0</v>
      </c>
      <c r="L52" s="60">
        <v>0</v>
      </c>
      <c r="M52" s="60">
        <v>0</v>
      </c>
      <c r="N52" s="60">
        <v>0</v>
      </c>
      <c r="O52" s="60">
        <v>0</v>
      </c>
      <c r="P52" s="60">
        <v>1200</v>
      </c>
    </row>
    <row r="53" spans="1:16" ht="21" x14ac:dyDescent="0.5">
      <c r="A53" s="44">
        <v>51</v>
      </c>
      <c r="B53" s="44" t="s">
        <v>587</v>
      </c>
      <c r="C53" s="55" t="s">
        <v>302</v>
      </c>
      <c r="D53" s="49" t="str">
        <f>INDEX(Leikmannaskrá!$A$2:$D$1156,MATCH(C53,Leikmannaskrá!$A$2:$A$1156,0),2)</f>
        <v>290995-2569</v>
      </c>
      <c r="E53" s="49" t="str">
        <f>INDEX(Leikmannaskrá!$A$2:$D$1156,MATCH(C53,Leikmannaskrá!$A$2:$A$1156,0),3)</f>
        <v>BH</v>
      </c>
      <c r="F53" s="47">
        <f>SUM(LARGE(H53:P53,{1;2;3;4;5}))</f>
        <v>1100</v>
      </c>
      <c r="G53" s="47">
        <f t="shared" si="1"/>
        <v>1100</v>
      </c>
      <c r="H53" s="60">
        <v>0</v>
      </c>
      <c r="I53" s="60">
        <v>0</v>
      </c>
      <c r="J53" s="60">
        <v>0</v>
      </c>
      <c r="K53" s="60">
        <v>0</v>
      </c>
      <c r="L53" s="60">
        <v>850</v>
      </c>
      <c r="M53" s="60">
        <v>0</v>
      </c>
      <c r="N53" s="60">
        <v>0</v>
      </c>
      <c r="O53" s="60">
        <v>0</v>
      </c>
      <c r="P53" s="60">
        <v>250</v>
      </c>
    </row>
    <row r="54" spans="1:16" ht="21" x14ac:dyDescent="0.5">
      <c r="A54" s="47">
        <v>52</v>
      </c>
      <c r="B54" s="44" t="s">
        <v>587</v>
      </c>
      <c r="C54" s="55" t="s">
        <v>388</v>
      </c>
      <c r="D54" s="49" t="str">
        <f>INDEX(Leikmannaskrá!$A$2:$D$1156,MATCH(C54,Leikmannaskrá!$A$2:$A$1156,0),2)</f>
        <v>250908-2530</v>
      </c>
      <c r="E54" s="49" t="str">
        <f>INDEX(Leikmannaskrá!$A$2:$D$1156,MATCH(C54,Leikmannaskrá!$A$2:$A$1156,0),3)</f>
        <v>TBR</v>
      </c>
      <c r="F54" s="47">
        <f>SUM(LARGE(H54:P54,{1;2;3;4;5}))</f>
        <v>1055</v>
      </c>
      <c r="G54" s="47">
        <f t="shared" si="1"/>
        <v>1180</v>
      </c>
      <c r="H54" s="60">
        <v>0</v>
      </c>
      <c r="I54" s="60">
        <v>125</v>
      </c>
      <c r="J54" s="60">
        <v>125</v>
      </c>
      <c r="K54" s="60">
        <v>510</v>
      </c>
      <c r="L54" s="60">
        <v>0</v>
      </c>
      <c r="M54" s="60">
        <v>170</v>
      </c>
      <c r="N54" s="60">
        <v>0</v>
      </c>
      <c r="O54" s="60">
        <v>125</v>
      </c>
      <c r="P54" s="60">
        <v>125</v>
      </c>
    </row>
    <row r="55" spans="1:16" ht="21" x14ac:dyDescent="0.5">
      <c r="A55" s="44">
        <v>53</v>
      </c>
      <c r="B55" s="44" t="s">
        <v>587</v>
      </c>
      <c r="C55" s="71" t="s">
        <v>735</v>
      </c>
      <c r="D55" s="49" t="str">
        <f>INDEX(Leikmannaskrá!$A$2:$D$1156,MATCH(C55,Leikmannaskrá!$A$2:$A$1156,0),2)</f>
        <v>020211-3260</v>
      </c>
      <c r="E55" s="49" t="str">
        <f>INDEX(Leikmannaskrá!$A$2:$D$1156,MATCH(C55,Leikmannaskrá!$A$2:$A$1156,0),3)</f>
        <v>BH</v>
      </c>
      <c r="F55" s="47">
        <f>SUM(LARGE(H55:P55,{1;2;3;4;5}))</f>
        <v>975</v>
      </c>
      <c r="G55" s="47">
        <f t="shared" si="1"/>
        <v>975</v>
      </c>
      <c r="H55" s="60">
        <v>0</v>
      </c>
      <c r="I55" s="60">
        <v>850</v>
      </c>
      <c r="J55" s="60">
        <v>0</v>
      </c>
      <c r="K55" s="60">
        <v>0</v>
      </c>
      <c r="L55" s="60">
        <v>0</v>
      </c>
      <c r="M55" s="60">
        <v>0</v>
      </c>
      <c r="N55" s="60">
        <v>0</v>
      </c>
      <c r="O55" s="60">
        <v>0</v>
      </c>
      <c r="P55" s="60">
        <v>125</v>
      </c>
    </row>
    <row r="56" spans="1:16" ht="21" x14ac:dyDescent="0.5">
      <c r="A56" s="47">
        <v>54</v>
      </c>
      <c r="B56" s="44" t="s">
        <v>587</v>
      </c>
      <c r="C56" s="55" t="s">
        <v>70</v>
      </c>
      <c r="D56" s="49" t="s">
        <v>71</v>
      </c>
      <c r="E56" s="49" t="str">
        <f>INDEX(Leikmannaskrá!$A$2:$D$1156,MATCH(C56,Leikmannaskrá!$A$2:$A$1156,0),3)</f>
        <v>KR</v>
      </c>
      <c r="F56" s="47">
        <f>SUM(LARGE(H56:P56,{1;2;3;4;5}))</f>
        <v>765</v>
      </c>
      <c r="G56" s="47">
        <f t="shared" si="1"/>
        <v>765</v>
      </c>
      <c r="H56" s="60">
        <v>0</v>
      </c>
      <c r="I56" s="60">
        <v>0</v>
      </c>
      <c r="J56" s="60">
        <v>0</v>
      </c>
      <c r="K56" s="60">
        <v>0</v>
      </c>
      <c r="L56" s="60">
        <v>0</v>
      </c>
      <c r="M56" s="60">
        <v>0</v>
      </c>
      <c r="N56" s="60">
        <v>0</v>
      </c>
      <c r="O56" s="60">
        <v>510</v>
      </c>
      <c r="P56" s="60">
        <v>255</v>
      </c>
    </row>
    <row r="57" spans="1:16" ht="21" x14ac:dyDescent="0.5">
      <c r="A57" s="44">
        <v>55</v>
      </c>
      <c r="B57" s="44" t="s">
        <v>587</v>
      </c>
      <c r="C57" s="71" t="s">
        <v>739</v>
      </c>
      <c r="D57" s="49" t="str">
        <f>INDEX(Leikmannaskrá!$A$2:$D$1156,MATCH(C57,Leikmannaskrá!$A$2:$A$1156,0),2)</f>
        <v>121011-3440</v>
      </c>
      <c r="E57" s="49" t="str">
        <f>INDEX(Leikmannaskrá!$A$2:$D$1156,MATCH(C57,Leikmannaskrá!$A$2:$A$1156,0),3)</f>
        <v>TBR</v>
      </c>
      <c r="F57" s="47">
        <f>SUM(LARGE(H57:P57,{1;2;3;4;5}))</f>
        <v>760</v>
      </c>
      <c r="G57" s="47">
        <f t="shared" si="1"/>
        <v>760</v>
      </c>
      <c r="H57" s="60">
        <v>0</v>
      </c>
      <c r="I57" s="60">
        <v>125</v>
      </c>
      <c r="J57" s="60">
        <v>0</v>
      </c>
      <c r="K57" s="60">
        <v>510</v>
      </c>
      <c r="L57" s="60">
        <v>0</v>
      </c>
      <c r="M57" s="60">
        <v>0</v>
      </c>
      <c r="N57" s="60">
        <v>0</v>
      </c>
      <c r="O57" s="60">
        <v>0</v>
      </c>
      <c r="P57" s="60">
        <v>125</v>
      </c>
    </row>
    <row r="58" spans="1:16" ht="21" x14ac:dyDescent="0.5">
      <c r="A58" s="47">
        <v>56</v>
      </c>
      <c r="B58" s="44" t="s">
        <v>587</v>
      </c>
      <c r="C58" s="55" t="s">
        <v>691</v>
      </c>
      <c r="D58" s="49" t="str">
        <f>INDEX(Leikmannaskrá!$A$2:$D$1156,MATCH(C58,Leikmannaskrá!$A$2:$A$1156,0),2)</f>
        <v>240309-2380</v>
      </c>
      <c r="E58" s="49" t="str">
        <f>INDEX(Leikmannaskrá!$A$2:$D$1156,MATCH(C58,Leikmannaskrá!$A$2:$A$1156,0),3)</f>
        <v>BH</v>
      </c>
      <c r="F58" s="47">
        <f>SUM(LARGE(H58:P58,{1;2;3;4;5}))</f>
        <v>755</v>
      </c>
      <c r="G58" s="47">
        <f t="shared" si="1"/>
        <v>755</v>
      </c>
      <c r="H58" s="60">
        <v>0</v>
      </c>
      <c r="I58" s="60">
        <v>125</v>
      </c>
      <c r="J58" s="60">
        <v>0</v>
      </c>
      <c r="K58" s="60">
        <v>125</v>
      </c>
      <c r="L58" s="60">
        <v>0</v>
      </c>
      <c r="M58" s="60">
        <v>125</v>
      </c>
      <c r="N58" s="60">
        <v>0</v>
      </c>
      <c r="O58" s="60">
        <v>125</v>
      </c>
      <c r="P58" s="60">
        <v>255</v>
      </c>
    </row>
    <row r="59" spans="1:16" ht="21" x14ac:dyDescent="0.5">
      <c r="A59" s="44">
        <v>57</v>
      </c>
      <c r="B59" s="44" t="s">
        <v>587</v>
      </c>
      <c r="C59" s="55" t="s">
        <v>546</v>
      </c>
      <c r="D59" s="49" t="str">
        <f>INDEX(Leikmannaskrá!$A$2:$D$1156,MATCH(C59,Leikmannaskrá!$A$2:$A$1156,0),2)</f>
        <v>290597-2699</v>
      </c>
      <c r="E59" s="49" t="str">
        <f>INDEX(Leikmannaskrá!$A$2:$D$1156,MATCH(C59,Leikmannaskrá!$A$2:$A$1156,0),3)</f>
        <v>TBR</v>
      </c>
      <c r="F59" s="47">
        <f>SUM(LARGE(H59:P59,{1;2;3;4;5}))</f>
        <v>750</v>
      </c>
      <c r="G59" s="47">
        <f t="shared" si="1"/>
        <v>750</v>
      </c>
      <c r="H59" s="60">
        <v>0</v>
      </c>
      <c r="I59" s="60">
        <v>0</v>
      </c>
      <c r="J59" s="60">
        <v>0</v>
      </c>
      <c r="K59" s="60">
        <v>0</v>
      </c>
      <c r="L59" s="60">
        <v>250</v>
      </c>
      <c r="M59" s="60">
        <v>0</v>
      </c>
      <c r="N59" s="60">
        <v>0</v>
      </c>
      <c r="O59" s="60">
        <v>0</v>
      </c>
      <c r="P59" s="60">
        <v>500</v>
      </c>
    </row>
    <row r="60" spans="1:16" ht="21" x14ac:dyDescent="0.5">
      <c r="A60" s="47">
        <v>58</v>
      </c>
      <c r="B60" s="44" t="s">
        <v>587</v>
      </c>
      <c r="C60" s="55" t="s">
        <v>79</v>
      </c>
      <c r="D60" s="49" t="str">
        <f>INDEX(Leikmannaskrá!$A$2:$D$1156,MATCH(C60,Leikmannaskrá!$A$2:$A$1156,0),2)</f>
        <v>170998-2869</v>
      </c>
      <c r="E60" s="49" t="str">
        <f>INDEX(Leikmannaskrá!$A$2:$D$1156,MATCH(C60,Leikmannaskrá!$A$2:$A$1156,0),3)</f>
        <v>Samherjar</v>
      </c>
      <c r="F60" s="47">
        <f>SUM(LARGE(H60:P60,{1;2;3;4;5}))</f>
        <v>635</v>
      </c>
      <c r="G60" s="47">
        <f t="shared" si="1"/>
        <v>635</v>
      </c>
      <c r="H60" s="60">
        <v>0</v>
      </c>
      <c r="I60" s="60">
        <v>0</v>
      </c>
      <c r="J60" s="60">
        <v>0</v>
      </c>
      <c r="K60" s="60">
        <v>0</v>
      </c>
      <c r="L60" s="60">
        <v>0</v>
      </c>
      <c r="M60" s="60">
        <v>0</v>
      </c>
      <c r="N60" s="60">
        <v>0</v>
      </c>
      <c r="O60" s="60">
        <v>510</v>
      </c>
      <c r="P60" s="60">
        <v>125</v>
      </c>
    </row>
    <row r="61" spans="1:16" ht="21" x14ac:dyDescent="0.5">
      <c r="A61" s="44">
        <v>59</v>
      </c>
      <c r="B61" s="44" t="s">
        <v>587</v>
      </c>
      <c r="C61" s="55" t="s">
        <v>544</v>
      </c>
      <c r="D61" s="49" t="str">
        <f>INDEX(Leikmannaskrá!$A$2:$D$1156,MATCH(C61,Leikmannaskrá!$A$2:$A$1156,0),2)</f>
        <v>150904-2340</v>
      </c>
      <c r="E61" s="49" t="str">
        <f>INDEX(Leikmannaskrá!$A$2:$D$1156,MATCH(C61,Leikmannaskrá!$A$2:$A$1156,0),3)</f>
        <v>BH</v>
      </c>
      <c r="F61" s="47">
        <f>SUM(LARGE(H61:P61,{1;2;3;4;5}))</f>
        <v>635</v>
      </c>
      <c r="G61" s="47">
        <f t="shared" si="1"/>
        <v>635</v>
      </c>
      <c r="H61" s="60">
        <v>0</v>
      </c>
      <c r="I61" s="60">
        <v>0</v>
      </c>
      <c r="J61" s="60">
        <v>0</v>
      </c>
      <c r="K61" s="60">
        <v>0</v>
      </c>
      <c r="L61" s="60">
        <v>0</v>
      </c>
      <c r="M61" s="60">
        <v>125</v>
      </c>
      <c r="N61" s="60">
        <v>0</v>
      </c>
      <c r="O61" s="60">
        <v>0</v>
      </c>
      <c r="P61" s="60">
        <v>510</v>
      </c>
    </row>
    <row r="62" spans="1:16" ht="21" x14ac:dyDescent="0.5">
      <c r="A62" s="47">
        <v>60</v>
      </c>
      <c r="B62" s="44" t="s">
        <v>587</v>
      </c>
      <c r="C62" s="48" t="s">
        <v>277</v>
      </c>
      <c r="D62" s="49" t="str">
        <f>INDEX(Leikmannaskrá!$A$2:$D$1156,MATCH(C62,Leikmannaskrá!$A$2:$A$1156,0),2)</f>
        <v>241091-2019</v>
      </c>
      <c r="E62" s="49" t="str">
        <f>INDEX(Leikmannaskrá!$A$2:$D$1156,MATCH(C62,Leikmannaskrá!$A$2:$A$1156,0),3)</f>
        <v>TBR</v>
      </c>
      <c r="F62" s="47">
        <f>SUM(LARGE(H62:P62,{1;2;3;4;5}))</f>
        <v>600</v>
      </c>
      <c r="G62" s="47">
        <f t="shared" si="1"/>
        <v>600</v>
      </c>
      <c r="H62" s="60">
        <v>0</v>
      </c>
      <c r="I62" s="60">
        <v>0</v>
      </c>
      <c r="J62" s="60">
        <v>0</v>
      </c>
      <c r="K62" s="60">
        <v>0</v>
      </c>
      <c r="L62" s="60">
        <v>0</v>
      </c>
      <c r="M62" s="60">
        <v>0</v>
      </c>
      <c r="N62" s="60">
        <v>0</v>
      </c>
      <c r="O62" s="60">
        <v>0</v>
      </c>
      <c r="P62" s="60">
        <v>600</v>
      </c>
    </row>
    <row r="63" spans="1:16" ht="21" x14ac:dyDescent="0.5">
      <c r="A63" s="44">
        <v>61</v>
      </c>
      <c r="B63" s="44" t="s">
        <v>587</v>
      </c>
      <c r="C63" s="55" t="s">
        <v>338</v>
      </c>
      <c r="D63" s="49" t="str">
        <f>INDEX(Leikmannaskrá!$A$2:$D$1156,MATCH(C63,Leikmannaskrá!$A$2:$A$1156,0),2)</f>
        <v>280604-2240</v>
      </c>
      <c r="E63" s="49" t="str">
        <f>INDEX(Leikmannaskrá!$A$2:$D$1156,MATCH(C63,Leikmannaskrá!$A$2:$A$1156,0),3)</f>
        <v>BH</v>
      </c>
      <c r="F63" s="47">
        <f>SUM(LARGE(H63:P63,{1;2;3;4;5}))</f>
        <v>510</v>
      </c>
      <c r="G63" s="47">
        <f t="shared" si="1"/>
        <v>510</v>
      </c>
      <c r="H63" s="60">
        <v>0</v>
      </c>
      <c r="I63" s="60">
        <v>0</v>
      </c>
      <c r="J63" s="60">
        <v>0</v>
      </c>
      <c r="K63" s="60">
        <v>0</v>
      </c>
      <c r="L63" s="60">
        <v>0</v>
      </c>
      <c r="M63" s="60">
        <v>0</v>
      </c>
      <c r="N63" s="60">
        <v>0</v>
      </c>
      <c r="O63" s="60">
        <v>510</v>
      </c>
      <c r="P63" s="60">
        <v>0</v>
      </c>
    </row>
    <row r="64" spans="1:16" ht="21" x14ac:dyDescent="0.5">
      <c r="A64" s="47">
        <v>62</v>
      </c>
      <c r="B64" s="44" t="s">
        <v>587</v>
      </c>
      <c r="C64" s="55" t="s">
        <v>229</v>
      </c>
      <c r="D64" s="49" t="str">
        <f>INDEX(Leikmannaskrá!$A$2:$D$1156,MATCH(C64,Leikmannaskrá!$A$2:$A$1156,0),2)</f>
        <v>260303-2870</v>
      </c>
      <c r="E64" s="49" t="str">
        <f>INDEX(Leikmannaskrá!$A$2:$D$1156,MATCH(C64,Leikmannaskrá!$A$2:$A$1156,0),3)</f>
        <v>BH</v>
      </c>
      <c r="F64" s="47">
        <f>SUM(LARGE(H64:P64,{1;2;3;4;5}))</f>
        <v>510</v>
      </c>
      <c r="G64" s="47">
        <f t="shared" si="1"/>
        <v>510</v>
      </c>
      <c r="H64" s="60">
        <v>0</v>
      </c>
      <c r="I64" s="60">
        <v>0</v>
      </c>
      <c r="J64" s="60">
        <v>0</v>
      </c>
      <c r="K64" s="60">
        <v>0</v>
      </c>
      <c r="L64" s="60">
        <v>0</v>
      </c>
      <c r="M64" s="60">
        <v>510</v>
      </c>
      <c r="N64" s="60">
        <v>0</v>
      </c>
      <c r="O64" s="60">
        <v>0</v>
      </c>
      <c r="P64" s="60">
        <v>0</v>
      </c>
    </row>
    <row r="65" spans="1:16" ht="21" x14ac:dyDescent="0.5">
      <c r="A65" s="44">
        <v>63</v>
      </c>
      <c r="B65" s="44" t="s">
        <v>587</v>
      </c>
      <c r="C65" s="55" t="s">
        <v>552</v>
      </c>
      <c r="D65" s="49" t="str">
        <f>INDEX(Leikmannaskrá!$A$2:$D$1156,MATCH(C65,Leikmannaskrá!$A$2:$A$1156,0),2)</f>
        <v>251103-2080</v>
      </c>
      <c r="E65" s="49" t="str">
        <f>INDEX(Leikmannaskrá!$A$2:$D$1156,MATCH(C65,Leikmannaskrá!$A$2:$A$1156,0),3)</f>
        <v>BH</v>
      </c>
      <c r="F65" s="47">
        <f>SUM(LARGE(H65:P65,{1;2;3;4;5}))</f>
        <v>510</v>
      </c>
      <c r="G65" s="47">
        <f t="shared" si="1"/>
        <v>510</v>
      </c>
      <c r="H65" s="60">
        <v>0</v>
      </c>
      <c r="I65" s="60">
        <v>0</v>
      </c>
      <c r="J65" s="60">
        <v>0</v>
      </c>
      <c r="K65" s="60">
        <v>0</v>
      </c>
      <c r="L65" s="60">
        <v>0</v>
      </c>
      <c r="M65" s="60">
        <v>0</v>
      </c>
      <c r="N65" s="60">
        <v>0</v>
      </c>
      <c r="O65" s="60">
        <v>0</v>
      </c>
      <c r="P65" s="60">
        <v>510</v>
      </c>
    </row>
    <row r="66" spans="1:16" ht="21" x14ac:dyDescent="0.5">
      <c r="A66" s="47">
        <v>64</v>
      </c>
      <c r="B66" s="44" t="s">
        <v>587</v>
      </c>
      <c r="C66" s="71" t="s">
        <v>766</v>
      </c>
      <c r="D66" s="49" t="str">
        <f>INDEX(Leikmannaskrá!$A$2:$D$1156,MATCH(C66,Leikmannaskrá!$A$2:$A$1156,0),2)</f>
        <v>100507-3070</v>
      </c>
      <c r="E66" s="49" t="str">
        <f>INDEX(Leikmannaskrá!$A$2:$D$1156,MATCH(C66,Leikmannaskrá!$A$2:$A$1156,0),3)</f>
        <v>ÍA</v>
      </c>
      <c r="F66" s="47">
        <f>SUM(LARGE(H66:P66,{1;2;3;4;5}))</f>
        <v>510</v>
      </c>
      <c r="G66" s="47">
        <f t="shared" si="1"/>
        <v>510</v>
      </c>
      <c r="H66" s="60">
        <v>0</v>
      </c>
      <c r="I66" s="60">
        <v>0</v>
      </c>
      <c r="J66" s="60">
        <v>0</v>
      </c>
      <c r="K66" s="60">
        <v>510</v>
      </c>
      <c r="L66" s="60">
        <v>0</v>
      </c>
      <c r="M66" s="60">
        <v>0</v>
      </c>
      <c r="N66" s="60">
        <v>0</v>
      </c>
      <c r="O66" s="60">
        <v>0</v>
      </c>
      <c r="P66" s="60">
        <v>0</v>
      </c>
    </row>
    <row r="67" spans="1:16" ht="21" x14ac:dyDescent="0.5">
      <c r="A67" s="44">
        <v>65</v>
      </c>
      <c r="B67" s="44" t="s">
        <v>587</v>
      </c>
      <c r="C67" s="71" t="s">
        <v>741</v>
      </c>
      <c r="D67" s="49" t="str">
        <f>INDEX(Leikmannaskrá!$A$2:$D$1156,MATCH(C67,Leikmannaskrá!$A$2:$A$1156,0),2)</f>
        <v>020311-3550</v>
      </c>
      <c r="E67" s="49" t="str">
        <f>INDEX(Leikmannaskrá!$A$2:$D$1156,MATCH(C67,Leikmannaskrá!$A$2:$A$1156,0),3)</f>
        <v>TBR</v>
      </c>
      <c r="F67" s="47">
        <f>SUM(LARGE(H67:P67,{1;2;3;4;5}))</f>
        <v>505</v>
      </c>
      <c r="G67" s="47">
        <f t="shared" ref="G67:G98" si="2">SUM(H67:P67)</f>
        <v>505</v>
      </c>
      <c r="H67" s="60">
        <v>0</v>
      </c>
      <c r="I67" s="60">
        <v>125</v>
      </c>
      <c r="J67" s="60">
        <v>0</v>
      </c>
      <c r="K67" s="60">
        <v>255</v>
      </c>
      <c r="L67" s="60">
        <v>0</v>
      </c>
      <c r="M67" s="60">
        <v>0</v>
      </c>
      <c r="N67" s="60">
        <v>0</v>
      </c>
      <c r="O67" s="60">
        <v>0</v>
      </c>
      <c r="P67" s="60">
        <v>125</v>
      </c>
    </row>
    <row r="68" spans="1:16" ht="21" x14ac:dyDescent="0.5">
      <c r="A68" s="47">
        <v>66</v>
      </c>
      <c r="B68" s="44" t="s">
        <v>587</v>
      </c>
      <c r="C68" s="48" t="s">
        <v>336</v>
      </c>
      <c r="D68" s="49" t="str">
        <f>INDEX(Leikmannaskrá!$A$2:$D$1156,MATCH(C68,Leikmannaskrá!$A$2:$A$1156,0),2)</f>
        <v>040975-4899</v>
      </c>
      <c r="E68" s="49" t="str">
        <f>INDEX(Leikmannaskrá!$A$2:$D$1156,MATCH(C68,Leikmannaskrá!$A$2:$A$1156,0),3)</f>
        <v>TBR</v>
      </c>
      <c r="F68" s="47">
        <f>SUM(LARGE(H68:P68,{1;2;3;4;5}))</f>
        <v>500</v>
      </c>
      <c r="G68" s="47">
        <f t="shared" si="2"/>
        <v>500</v>
      </c>
      <c r="H68" s="60">
        <v>0</v>
      </c>
      <c r="I68" s="60">
        <v>0</v>
      </c>
      <c r="J68" s="60">
        <v>250</v>
      </c>
      <c r="K68" s="60">
        <v>0</v>
      </c>
      <c r="L68" s="60">
        <v>250</v>
      </c>
      <c r="M68" s="60">
        <v>0</v>
      </c>
      <c r="N68" s="60">
        <v>0</v>
      </c>
      <c r="O68" s="60">
        <v>0</v>
      </c>
      <c r="P68" s="60">
        <v>0</v>
      </c>
    </row>
    <row r="69" spans="1:16" ht="21" x14ac:dyDescent="0.5">
      <c r="A69" s="44">
        <v>67</v>
      </c>
      <c r="B69" s="44" t="s">
        <v>587</v>
      </c>
      <c r="C69" s="55" t="s">
        <v>456</v>
      </c>
      <c r="D69" s="49" t="str">
        <f>INDEX(Leikmannaskrá!$A$2:$D$1156,MATCH(C69,Leikmannaskrá!$A$2:$A$1156,0),2)</f>
        <v>160908-2700</v>
      </c>
      <c r="E69" s="49" t="str">
        <f>INDEX(Leikmannaskrá!$A$2:$D$1156,MATCH(C69,Leikmannaskrá!$A$2:$A$1156,0),3)</f>
        <v>KR</v>
      </c>
      <c r="F69" s="47">
        <f>SUM(LARGE(H69:P69,{1;2;3;4;5}))</f>
        <v>375</v>
      </c>
      <c r="G69" s="47">
        <f t="shared" si="2"/>
        <v>375</v>
      </c>
      <c r="H69" s="60">
        <v>0</v>
      </c>
      <c r="I69" s="60">
        <v>0</v>
      </c>
      <c r="J69" s="60">
        <v>0</v>
      </c>
      <c r="K69" s="60">
        <v>0</v>
      </c>
      <c r="L69" s="60">
        <v>0</v>
      </c>
      <c r="M69" s="60">
        <v>0</v>
      </c>
      <c r="N69" s="60">
        <v>125</v>
      </c>
      <c r="O69" s="60">
        <v>125</v>
      </c>
      <c r="P69" s="60">
        <v>125</v>
      </c>
    </row>
    <row r="70" spans="1:16" ht="21" x14ac:dyDescent="0.5">
      <c r="A70" s="47">
        <v>68</v>
      </c>
      <c r="B70" s="44" t="s">
        <v>587</v>
      </c>
      <c r="C70" s="71" t="s">
        <v>737</v>
      </c>
      <c r="D70" s="49" t="str">
        <f>INDEX(Leikmannaskrá!$A$2:$D$1156,MATCH(C70,Leikmannaskrá!$A$2:$A$1156,0),2)</f>
        <v>200610-3850</v>
      </c>
      <c r="E70" s="49" t="str">
        <f>INDEX(Leikmannaskrá!$A$2:$D$1156,MATCH(C70,Leikmannaskrá!$A$2:$A$1156,0),3)</f>
        <v>BH</v>
      </c>
      <c r="F70" s="47">
        <f>SUM(LARGE(H70:P70,{1;2;3;4;5}))</f>
        <v>375</v>
      </c>
      <c r="G70" s="47">
        <f t="shared" si="2"/>
        <v>375</v>
      </c>
      <c r="H70" s="60">
        <v>0</v>
      </c>
      <c r="I70" s="60">
        <v>125</v>
      </c>
      <c r="J70" s="60">
        <v>0</v>
      </c>
      <c r="K70" s="60">
        <v>125</v>
      </c>
      <c r="L70" s="60">
        <v>0</v>
      </c>
      <c r="M70" s="60">
        <v>0</v>
      </c>
      <c r="N70" s="60">
        <v>0</v>
      </c>
      <c r="O70" s="60">
        <v>0</v>
      </c>
      <c r="P70" s="60">
        <v>125</v>
      </c>
    </row>
    <row r="71" spans="1:16" ht="21" x14ac:dyDescent="0.5">
      <c r="A71" s="44">
        <v>69</v>
      </c>
      <c r="B71" s="74" t="s">
        <v>587</v>
      </c>
      <c r="C71" s="71" t="s">
        <v>679</v>
      </c>
      <c r="D71" s="75" t="str">
        <f>INDEX(Leikmannaskrá!$A$2:$D$1156,MATCH(C71,Leikmannaskrá!$A$2:$A$1156,0),2)</f>
        <v>100896-5169</v>
      </c>
      <c r="E71" s="75" t="str">
        <f>INDEX(Leikmannaskrá!$A$2:$D$1156,MATCH(C71,Leikmannaskrá!$A$2:$A$1156,0),3)</f>
        <v>ÍA</v>
      </c>
      <c r="F71" s="73">
        <f>SUM(LARGE(H71:P71,{1;2;3;4;5}))</f>
        <v>255</v>
      </c>
      <c r="G71" s="73">
        <f t="shared" si="2"/>
        <v>255</v>
      </c>
      <c r="H71" s="76">
        <v>0</v>
      </c>
      <c r="I71" s="76">
        <v>0</v>
      </c>
      <c r="J71" s="76">
        <v>0</v>
      </c>
      <c r="K71" s="76">
        <v>0</v>
      </c>
      <c r="L71" s="76">
        <v>255</v>
      </c>
      <c r="M71" s="76">
        <v>0</v>
      </c>
      <c r="N71" s="76">
        <v>0</v>
      </c>
      <c r="O71" s="76">
        <v>0</v>
      </c>
      <c r="P71" s="76">
        <v>0</v>
      </c>
    </row>
    <row r="72" spans="1:16" ht="21" x14ac:dyDescent="0.5">
      <c r="A72" s="47">
        <v>70</v>
      </c>
      <c r="B72" s="44" t="s">
        <v>587</v>
      </c>
      <c r="C72" s="55" t="s">
        <v>279</v>
      </c>
      <c r="D72" s="49" t="str">
        <f>INDEX(Leikmannaskrá!$A$2:$D$1156,MATCH(C72,Leikmannaskrá!$A$2:$A$1156,0),2)</f>
        <v>150378-3119</v>
      </c>
      <c r="E72" s="49" t="str">
        <f>INDEX(Leikmannaskrá!$A$2:$D$1156,MATCH(C72,Leikmannaskrá!$A$2:$A$1156,0),3)</f>
        <v>TBR</v>
      </c>
      <c r="F72" s="47">
        <f>SUM(LARGE(H72:P72,{1;2;3;4;5}))</f>
        <v>255</v>
      </c>
      <c r="G72" s="47">
        <f t="shared" si="2"/>
        <v>255</v>
      </c>
      <c r="H72" s="60">
        <v>0</v>
      </c>
      <c r="I72" s="60">
        <v>0</v>
      </c>
      <c r="J72" s="60">
        <v>0</v>
      </c>
      <c r="K72" s="60">
        <v>0</v>
      </c>
      <c r="L72" s="60">
        <v>0</v>
      </c>
      <c r="M72" s="60">
        <v>0</v>
      </c>
      <c r="N72" s="60">
        <v>0</v>
      </c>
      <c r="O72" s="60">
        <v>0</v>
      </c>
      <c r="P72" s="60">
        <v>255</v>
      </c>
    </row>
    <row r="73" spans="1:16" ht="21" x14ac:dyDescent="0.5">
      <c r="A73" s="44">
        <v>71</v>
      </c>
      <c r="B73" s="44" t="s">
        <v>587</v>
      </c>
      <c r="C73" s="71" t="s">
        <v>715</v>
      </c>
      <c r="D73" s="49" t="str">
        <f>INDEX(Leikmannaskrá!$A$2:$D$1156,MATCH(C73,Leikmannaskrá!$A$2:$A$1156,0),2)</f>
        <v>021281-4849</v>
      </c>
      <c r="E73" s="49" t="str">
        <f>INDEX(Leikmannaskrá!$A$2:$D$1156,MATCH(C73,Leikmannaskrá!$A$2:$A$1156,0),3)</f>
        <v>Samherjar</v>
      </c>
      <c r="F73" s="47">
        <f>SUM(LARGE(H73:P73,{1;2;3;4;5}))</f>
        <v>255</v>
      </c>
      <c r="G73" s="47">
        <f t="shared" si="2"/>
        <v>255</v>
      </c>
      <c r="H73" s="60">
        <v>0</v>
      </c>
      <c r="I73" s="60">
        <v>0</v>
      </c>
      <c r="J73" s="60">
        <v>0</v>
      </c>
      <c r="K73" s="60">
        <v>0</v>
      </c>
      <c r="L73" s="60">
        <v>0</v>
      </c>
      <c r="M73" s="60">
        <v>0</v>
      </c>
      <c r="N73" s="60">
        <v>0</v>
      </c>
      <c r="O73" s="60">
        <v>0</v>
      </c>
      <c r="P73" s="60">
        <v>255</v>
      </c>
    </row>
    <row r="74" spans="1:16" ht="21" x14ac:dyDescent="0.5">
      <c r="A74" s="47">
        <v>72</v>
      </c>
      <c r="B74" s="44" t="s">
        <v>587</v>
      </c>
      <c r="C74" s="55" t="s">
        <v>294</v>
      </c>
      <c r="D74" s="49" t="s">
        <v>295</v>
      </c>
      <c r="E74" s="49" t="s">
        <v>92</v>
      </c>
      <c r="F74" s="47">
        <f>SUM(LARGE(H74:P74,{1;2;3;4;5}))</f>
        <v>250</v>
      </c>
      <c r="G74" s="47">
        <f t="shared" si="2"/>
        <v>250</v>
      </c>
      <c r="H74" s="60">
        <v>0</v>
      </c>
      <c r="I74" s="60">
        <v>0</v>
      </c>
      <c r="J74" s="60">
        <v>0</v>
      </c>
      <c r="K74" s="60">
        <v>125</v>
      </c>
      <c r="L74" s="60">
        <v>125</v>
      </c>
      <c r="M74" s="60">
        <v>0</v>
      </c>
      <c r="N74" s="60">
        <v>0</v>
      </c>
      <c r="O74" s="60">
        <v>0</v>
      </c>
      <c r="P74" s="60">
        <v>0</v>
      </c>
    </row>
    <row r="75" spans="1:16" ht="21" x14ac:dyDescent="0.5">
      <c r="A75" s="44">
        <v>73</v>
      </c>
      <c r="B75" s="44" t="s">
        <v>587</v>
      </c>
      <c r="C75" s="55" t="s">
        <v>635</v>
      </c>
      <c r="D75" s="49" t="s">
        <v>636</v>
      </c>
      <c r="E75" s="49" t="str">
        <f>INDEX(Leikmannaskrá!$A$2:$D$1156,MATCH(C75,Leikmannaskrá!$A$2:$A$1156,0),3)</f>
        <v>BH</v>
      </c>
      <c r="F75" s="47">
        <f>SUM(LARGE(H75:P75,{1;2;3;4;5}))</f>
        <v>250</v>
      </c>
      <c r="G75" s="47">
        <f t="shared" si="2"/>
        <v>250</v>
      </c>
      <c r="H75" s="60">
        <v>0</v>
      </c>
      <c r="I75" s="60">
        <v>0</v>
      </c>
      <c r="J75" s="60">
        <v>0</v>
      </c>
      <c r="K75" s="60">
        <v>0</v>
      </c>
      <c r="L75" s="60">
        <v>125</v>
      </c>
      <c r="M75" s="60">
        <v>0</v>
      </c>
      <c r="N75" s="60">
        <v>0</v>
      </c>
      <c r="O75" s="60">
        <v>0</v>
      </c>
      <c r="P75" s="60">
        <v>125</v>
      </c>
    </row>
    <row r="76" spans="1:16" ht="21" x14ac:dyDescent="0.5">
      <c r="A76" s="47">
        <v>74</v>
      </c>
      <c r="B76" s="44" t="s">
        <v>587</v>
      </c>
      <c r="C76" s="66" t="s">
        <v>426</v>
      </c>
      <c r="D76" s="49" t="s">
        <v>427</v>
      </c>
      <c r="E76" s="49" t="str">
        <f>INDEX(Leikmannaskrá!$A$2:$D$1156,MATCH(C76,Leikmannaskrá!$A$2:$A$1156,0),3)</f>
        <v>BH</v>
      </c>
      <c r="F76" s="47">
        <f>SUM(LARGE(H76:P76,{1;2;3;4;5}))</f>
        <v>250</v>
      </c>
      <c r="G76" s="47">
        <f t="shared" si="2"/>
        <v>250</v>
      </c>
      <c r="H76" s="60">
        <v>0</v>
      </c>
      <c r="I76" s="60">
        <v>0</v>
      </c>
      <c r="J76" s="60">
        <v>0</v>
      </c>
      <c r="K76" s="60">
        <v>0</v>
      </c>
      <c r="L76" s="60">
        <v>0</v>
      </c>
      <c r="M76" s="60">
        <v>0</v>
      </c>
      <c r="N76" s="60">
        <v>0</v>
      </c>
      <c r="O76" s="60">
        <v>0</v>
      </c>
      <c r="P76" s="60">
        <v>250</v>
      </c>
    </row>
    <row r="77" spans="1:16" ht="21" x14ac:dyDescent="0.5">
      <c r="A77" s="44">
        <v>75</v>
      </c>
      <c r="B77" s="44" t="s">
        <v>587</v>
      </c>
      <c r="C77" s="66" t="s">
        <v>300</v>
      </c>
      <c r="D77" s="49" t="s">
        <v>301</v>
      </c>
      <c r="E77" s="49" t="str">
        <f>INDEX(Leikmannaskrá!$A$2:$D$1156,MATCH(C77,Leikmannaskrá!$A$2:$A$1156,0),3)</f>
        <v>BH</v>
      </c>
      <c r="F77" s="47">
        <f>SUM(LARGE(H77:P77,{1;2;3;4;5}))</f>
        <v>250</v>
      </c>
      <c r="G77" s="47">
        <f t="shared" si="2"/>
        <v>250</v>
      </c>
      <c r="H77" s="60">
        <v>0</v>
      </c>
      <c r="I77" s="60">
        <v>0</v>
      </c>
      <c r="J77" s="60">
        <v>0</v>
      </c>
      <c r="K77" s="60">
        <v>0</v>
      </c>
      <c r="L77" s="60">
        <v>0</v>
      </c>
      <c r="M77" s="60">
        <v>250</v>
      </c>
      <c r="N77" s="60">
        <v>0</v>
      </c>
      <c r="O77" s="60">
        <v>0</v>
      </c>
      <c r="P77" s="60">
        <v>0</v>
      </c>
    </row>
    <row r="78" spans="1:16" ht="21" x14ac:dyDescent="0.5">
      <c r="A78" s="47">
        <v>76</v>
      </c>
      <c r="B78" s="44" t="s">
        <v>587</v>
      </c>
      <c r="C78" s="71" t="s">
        <v>711</v>
      </c>
      <c r="D78" s="49" t="str">
        <f>INDEX(Leikmannaskrá!$A$2:$D$1156,MATCH(C78,Leikmannaskrá!$A$2:$A$1156,0),2)</f>
        <v>070569-2999</v>
      </c>
      <c r="E78" s="49" t="str">
        <f>INDEX(Leikmannaskrá!$A$2:$D$1156,MATCH(C78,Leikmannaskrá!$A$2:$A$1156,0),3)</f>
        <v>ÍA</v>
      </c>
      <c r="F78" s="47">
        <f>SUM(LARGE(H78:P78,{1;2;3;4;5}))</f>
        <v>250</v>
      </c>
      <c r="G78" s="47">
        <f t="shared" si="2"/>
        <v>250</v>
      </c>
      <c r="H78" s="60">
        <v>0</v>
      </c>
      <c r="I78" s="60">
        <v>0</v>
      </c>
      <c r="J78" s="60">
        <v>0</v>
      </c>
      <c r="K78" s="60">
        <v>0</v>
      </c>
      <c r="L78" s="60">
        <v>0</v>
      </c>
      <c r="M78" s="60">
        <v>0</v>
      </c>
      <c r="N78" s="60">
        <v>0</v>
      </c>
      <c r="O78" s="60">
        <v>0</v>
      </c>
      <c r="P78" s="60">
        <v>250</v>
      </c>
    </row>
    <row r="79" spans="1:16" ht="21" x14ac:dyDescent="0.5">
      <c r="A79" s="44">
        <v>77</v>
      </c>
      <c r="B79" s="44" t="s">
        <v>587</v>
      </c>
      <c r="C79" s="71" t="s">
        <v>112</v>
      </c>
      <c r="D79" s="49" t="str">
        <f>INDEX(Leikmannaskrá!$A$2:$D$1156,MATCH(C79,Leikmannaskrá!$A$2:$A$1156,0),2)</f>
        <v>140391-3799</v>
      </c>
      <c r="E79" s="49" t="str">
        <f>INDEX(Leikmannaskrá!$A$2:$D$1156,MATCH(C79,Leikmannaskrá!$A$2:$A$1156,0),3)</f>
        <v>Samherjar</v>
      </c>
      <c r="F79" s="47">
        <f>SUM(LARGE(H79:P79,{1;2;3;4;5}))</f>
        <v>250</v>
      </c>
      <c r="G79" s="47">
        <f t="shared" si="2"/>
        <v>250</v>
      </c>
      <c r="H79" s="60">
        <v>0</v>
      </c>
      <c r="I79" s="60">
        <v>0</v>
      </c>
      <c r="J79" s="60">
        <v>0</v>
      </c>
      <c r="K79" s="60">
        <v>0</v>
      </c>
      <c r="L79" s="60">
        <v>0</v>
      </c>
      <c r="M79" s="60">
        <v>0</v>
      </c>
      <c r="N79" s="60">
        <v>0</v>
      </c>
      <c r="O79" s="60">
        <v>0</v>
      </c>
      <c r="P79" s="60">
        <v>250</v>
      </c>
    </row>
    <row r="80" spans="1:16" ht="21" x14ac:dyDescent="0.5">
      <c r="A80" s="47">
        <v>78</v>
      </c>
      <c r="B80" s="44" t="s">
        <v>587</v>
      </c>
      <c r="C80" s="71" t="s">
        <v>84</v>
      </c>
      <c r="D80" s="49" t="str">
        <f>INDEX(Leikmannaskrá!$A$2:$D$1156,MATCH(C80,Leikmannaskrá!$A$2:$A$1156,0),2)</f>
        <v>141097-2969</v>
      </c>
      <c r="E80" s="49" t="str">
        <f>INDEX(Leikmannaskrá!$A$2:$D$1156,MATCH(C80,Leikmannaskrá!$A$2:$A$1156,0),3)</f>
        <v>Samherjar</v>
      </c>
      <c r="F80" s="47">
        <f>SUM(LARGE(H80:P80,{1;2;3;4;5}))</f>
        <v>250</v>
      </c>
      <c r="G80" s="47">
        <f t="shared" si="2"/>
        <v>250</v>
      </c>
      <c r="H80" s="60">
        <v>0</v>
      </c>
      <c r="I80" s="60">
        <v>0</v>
      </c>
      <c r="J80" s="60">
        <v>0</v>
      </c>
      <c r="K80" s="60">
        <v>0</v>
      </c>
      <c r="L80" s="60">
        <v>0</v>
      </c>
      <c r="M80" s="60">
        <v>0</v>
      </c>
      <c r="N80" s="60">
        <v>0</v>
      </c>
      <c r="O80" s="60">
        <v>0</v>
      </c>
      <c r="P80" s="60">
        <v>250</v>
      </c>
    </row>
    <row r="81" spans="1:16" ht="21" x14ac:dyDescent="0.5">
      <c r="A81" s="44">
        <v>79</v>
      </c>
      <c r="B81" s="44" t="s">
        <v>587</v>
      </c>
      <c r="C81" s="71" t="s">
        <v>484</v>
      </c>
      <c r="D81" s="49" t="str">
        <f>INDEX(Leikmannaskrá!$A$2:$D$1156,MATCH(C81,Leikmannaskrá!$A$2:$A$1156,0),2)</f>
        <v>221299-3299</v>
      </c>
      <c r="E81" s="49" t="str">
        <f>INDEX(Leikmannaskrá!$A$2:$D$1156,MATCH(C81,Leikmannaskrá!$A$2:$A$1156,0),3)</f>
        <v>TBR</v>
      </c>
      <c r="F81" s="47">
        <f>SUM(LARGE(H81:P81,{1;2;3;4;5}))</f>
        <v>250</v>
      </c>
      <c r="G81" s="47">
        <f t="shared" si="2"/>
        <v>250</v>
      </c>
      <c r="H81" s="60">
        <v>0</v>
      </c>
      <c r="I81" s="60">
        <v>0</v>
      </c>
      <c r="J81" s="60">
        <v>250</v>
      </c>
      <c r="K81" s="60">
        <v>0</v>
      </c>
      <c r="L81" s="60">
        <v>0</v>
      </c>
      <c r="M81" s="60">
        <v>0</v>
      </c>
      <c r="N81" s="60">
        <v>0</v>
      </c>
      <c r="O81" s="60">
        <v>0</v>
      </c>
      <c r="P81" s="60">
        <v>0</v>
      </c>
    </row>
    <row r="82" spans="1:16" ht="21" x14ac:dyDescent="0.5">
      <c r="A82" s="47">
        <v>80</v>
      </c>
      <c r="B82" s="44" t="s">
        <v>587</v>
      </c>
      <c r="C82" s="55" t="s">
        <v>672</v>
      </c>
      <c r="D82" s="49" t="str">
        <f>INDEX(Leikmannaskrá!$A$2:$D$1156,MATCH(C82,Leikmannaskrá!$A$2:$A$1156,0),2)</f>
        <v>140710-2610</v>
      </c>
      <c r="E82" s="49" t="str">
        <f>INDEX(Leikmannaskrá!$A$2:$D$1156,MATCH(C82,Leikmannaskrá!$A$2:$A$1156,0),3)</f>
        <v>TBS</v>
      </c>
      <c r="F82" s="47">
        <f>SUM(LARGE(H82:P82,{1;2;3;4;5}))</f>
        <v>125</v>
      </c>
      <c r="G82" s="47">
        <f t="shared" si="2"/>
        <v>125</v>
      </c>
      <c r="H82" s="60">
        <v>0</v>
      </c>
      <c r="I82" s="60">
        <v>125</v>
      </c>
      <c r="J82" s="60">
        <v>0</v>
      </c>
      <c r="K82" s="60">
        <v>0</v>
      </c>
      <c r="L82" s="60">
        <v>0</v>
      </c>
      <c r="M82" s="60">
        <v>0</v>
      </c>
      <c r="N82" s="60">
        <v>0</v>
      </c>
      <c r="O82" s="60">
        <v>0</v>
      </c>
      <c r="P82" s="60">
        <v>0</v>
      </c>
    </row>
    <row r="83" spans="1:16" ht="21" x14ac:dyDescent="0.5">
      <c r="A83" s="44">
        <v>81</v>
      </c>
      <c r="B83" s="44" t="s">
        <v>587</v>
      </c>
      <c r="C83" s="55" t="s">
        <v>378</v>
      </c>
      <c r="D83" s="49" t="str">
        <f>INDEX(Leikmannaskrá!$A$2:$D$1156,MATCH(C83,Leikmannaskrá!$A$2:$A$1156,0),2)</f>
        <v>120594-3119</v>
      </c>
      <c r="E83" s="49" t="str">
        <f>INDEX(Leikmannaskrá!$A$2:$D$1156,MATCH(C83,Leikmannaskrá!$A$2:$A$1156,0),3)</f>
        <v>TBS</v>
      </c>
      <c r="F83" s="47">
        <f>SUM(LARGE(H83:P83,{1;2;3;4;5}))</f>
        <v>125</v>
      </c>
      <c r="G83" s="47">
        <f t="shared" si="2"/>
        <v>125</v>
      </c>
      <c r="H83" s="60">
        <v>0</v>
      </c>
      <c r="I83" s="60">
        <v>125</v>
      </c>
      <c r="J83" s="60">
        <v>0</v>
      </c>
      <c r="K83" s="60">
        <v>0</v>
      </c>
      <c r="L83" s="60">
        <v>0</v>
      </c>
      <c r="M83" s="60">
        <v>0</v>
      </c>
      <c r="N83" s="60">
        <v>0</v>
      </c>
      <c r="O83" s="60">
        <v>0</v>
      </c>
      <c r="P83" s="60">
        <v>0</v>
      </c>
    </row>
    <row r="84" spans="1:16" ht="21" x14ac:dyDescent="0.5">
      <c r="A84" s="47">
        <v>82</v>
      </c>
      <c r="B84" s="44" t="s">
        <v>587</v>
      </c>
      <c r="C84" s="71" t="s">
        <v>627</v>
      </c>
      <c r="D84" s="49" t="str">
        <f>INDEX(Leikmannaskrá!$A$2:$D$1156,MATCH(C84,Leikmannaskrá!$A$2:$A$1156,0),2)</f>
        <v>300388-2139</v>
      </c>
      <c r="E84" s="49" t="str">
        <f>INDEX(Leikmannaskrá!$A$2:$D$1156,MATCH(C84,Leikmannaskrá!$A$2:$A$1156,0),3)</f>
        <v>UMFA</v>
      </c>
      <c r="F84" s="47">
        <f>SUM(LARGE(H84:P84,{1;2;3;4;5}))</f>
        <v>125</v>
      </c>
      <c r="G84" s="47">
        <f t="shared" si="2"/>
        <v>125</v>
      </c>
      <c r="H84" s="60">
        <v>0</v>
      </c>
      <c r="I84" s="60">
        <v>0</v>
      </c>
      <c r="J84" s="60">
        <v>0</v>
      </c>
      <c r="K84" s="60">
        <v>0</v>
      </c>
      <c r="L84" s="60">
        <v>0</v>
      </c>
      <c r="M84" s="60">
        <v>0</v>
      </c>
      <c r="N84" s="60">
        <v>0</v>
      </c>
      <c r="O84" s="60">
        <v>0</v>
      </c>
      <c r="P84" s="60">
        <v>125</v>
      </c>
    </row>
    <row r="85" spans="1:16" ht="21" x14ac:dyDescent="0.5">
      <c r="A85" s="44">
        <v>83</v>
      </c>
      <c r="B85" s="44" t="s">
        <v>587</v>
      </c>
      <c r="C85" s="55" t="s">
        <v>540</v>
      </c>
      <c r="D85" s="49" t="str">
        <f>INDEX(Leikmannaskrá!$A$2:$D$1156,MATCH(C85,Leikmannaskrá!$A$2:$A$1156,0),2)</f>
        <v>020108-3710</v>
      </c>
      <c r="E85" s="49" t="str">
        <f>INDEX(Leikmannaskrá!$A$2:$D$1156,MATCH(C85,Leikmannaskrá!$A$2:$A$1156,0),3)</f>
        <v>Hamar</v>
      </c>
      <c r="F85" s="47">
        <f>SUM(LARGE(H85:P85,{1;2;3;4;5}))</f>
        <v>125</v>
      </c>
      <c r="G85" s="47">
        <f t="shared" si="2"/>
        <v>125</v>
      </c>
      <c r="H85" s="60">
        <v>0</v>
      </c>
      <c r="I85" s="60">
        <v>0</v>
      </c>
      <c r="J85" s="60">
        <v>0</v>
      </c>
      <c r="K85" s="60">
        <v>0</v>
      </c>
      <c r="L85" s="60">
        <v>0</v>
      </c>
      <c r="M85" s="60">
        <v>0</v>
      </c>
      <c r="N85" s="60">
        <v>0</v>
      </c>
      <c r="O85" s="60">
        <v>0</v>
      </c>
      <c r="P85" s="60">
        <v>125</v>
      </c>
    </row>
    <row r="86" spans="1:16" ht="21" x14ac:dyDescent="0.5">
      <c r="A86" s="47">
        <v>84</v>
      </c>
      <c r="B86" s="44" t="s">
        <v>587</v>
      </c>
      <c r="C86" s="55" t="s">
        <v>66</v>
      </c>
      <c r="D86" s="49" t="s">
        <v>67</v>
      </c>
      <c r="E86" s="49" t="s">
        <v>54</v>
      </c>
      <c r="F86" s="47">
        <f>SUM(LARGE(H86:P86,{1;2;3;4;5}))</f>
        <v>125</v>
      </c>
      <c r="G86" s="47">
        <f t="shared" si="2"/>
        <v>125</v>
      </c>
      <c r="H86" s="60">
        <v>0</v>
      </c>
      <c r="I86" s="60">
        <v>0</v>
      </c>
      <c r="J86" s="60">
        <v>0</v>
      </c>
      <c r="K86" s="60">
        <v>0</v>
      </c>
      <c r="L86" s="60">
        <v>125</v>
      </c>
      <c r="M86" s="60">
        <v>0</v>
      </c>
      <c r="N86" s="60">
        <v>0</v>
      </c>
      <c r="O86" s="60">
        <v>0</v>
      </c>
      <c r="P86" s="60">
        <v>0</v>
      </c>
    </row>
    <row r="87" spans="1:16" ht="21" x14ac:dyDescent="0.5">
      <c r="A87" s="44">
        <v>85</v>
      </c>
      <c r="B87" s="44" t="s">
        <v>587</v>
      </c>
      <c r="C87" s="55" t="s">
        <v>518</v>
      </c>
      <c r="D87" s="49" t="str">
        <f>INDEX(Leikmannaskrá!$A$2:$D$1156,MATCH(C87,Leikmannaskrá!$A$2:$A$1156,0),2)</f>
        <v>271073-5349</v>
      </c>
      <c r="E87" s="49" t="str">
        <f>INDEX(Leikmannaskrá!$A$2:$D$1156,MATCH(C87,Leikmannaskrá!$A$2:$A$1156,0),3)</f>
        <v>UMFA</v>
      </c>
      <c r="F87" s="47">
        <f>SUM(LARGE(H87:P87,{1;2;3;4;5}))</f>
        <v>125</v>
      </c>
      <c r="G87" s="47">
        <f t="shared" si="2"/>
        <v>125</v>
      </c>
      <c r="H87" s="60">
        <v>0</v>
      </c>
      <c r="I87" s="60">
        <v>125</v>
      </c>
      <c r="J87" s="60">
        <v>0</v>
      </c>
      <c r="K87" s="60">
        <v>0</v>
      </c>
      <c r="L87" s="60">
        <v>0</v>
      </c>
      <c r="M87" s="60">
        <v>0</v>
      </c>
      <c r="N87" s="60">
        <v>0</v>
      </c>
      <c r="O87" s="60">
        <v>0</v>
      </c>
      <c r="P87" s="60">
        <v>0</v>
      </c>
    </row>
    <row r="88" spans="1:16" ht="21" x14ac:dyDescent="0.5">
      <c r="A88" s="47">
        <v>86</v>
      </c>
      <c r="B88" s="44" t="s">
        <v>587</v>
      </c>
      <c r="C88" s="55" t="s">
        <v>607</v>
      </c>
      <c r="D88" s="49" t="str">
        <f>INDEX(Leikmannaskrá!$A$2:$D$1156,MATCH(C88,Leikmannaskrá!$A$2:$A$1156,0),2)</f>
        <v>120394-2749</v>
      </c>
      <c r="E88" s="49" t="str">
        <f>INDEX(Leikmannaskrá!$A$2:$D$1156,MATCH(C88,Leikmannaskrá!$A$2:$A$1156,0),3)</f>
        <v>Umf.Hrunam.</v>
      </c>
      <c r="F88" s="47">
        <f>SUM(LARGE(H88:P88,{1;2;3;4;5}))</f>
        <v>125</v>
      </c>
      <c r="G88" s="47">
        <f t="shared" si="2"/>
        <v>125</v>
      </c>
      <c r="H88" s="60">
        <v>0</v>
      </c>
      <c r="I88" s="60">
        <v>0</v>
      </c>
      <c r="J88" s="60">
        <v>0</v>
      </c>
      <c r="K88" s="60">
        <v>0</v>
      </c>
      <c r="L88" s="60">
        <v>0</v>
      </c>
      <c r="M88" s="60">
        <v>0</v>
      </c>
      <c r="N88" s="60">
        <v>125</v>
      </c>
      <c r="O88" s="60">
        <v>0</v>
      </c>
      <c r="P88" s="60">
        <v>0</v>
      </c>
    </row>
    <row r="89" spans="1:16" ht="21" x14ac:dyDescent="0.5">
      <c r="A89" s="44">
        <v>87</v>
      </c>
      <c r="B89" s="74" t="s">
        <v>587</v>
      </c>
      <c r="C89" s="71" t="s">
        <v>237</v>
      </c>
      <c r="D89" s="75" t="str">
        <f>INDEX(Leikmannaskrá!$A$2:$D$1156,MATCH(C89,Leikmannaskrá!$A$2:$A$1156,0),2)</f>
        <v>050896-2189</v>
      </c>
      <c r="E89" s="75" t="str">
        <f>INDEX(Leikmannaskrá!$A$2:$D$1156,MATCH(C89,Leikmannaskrá!$A$2:$A$1156,0),3)</f>
        <v>BH</v>
      </c>
      <c r="F89" s="73">
        <f>SUM(LARGE(H89:P89,{1;2;3;4;5}))</f>
        <v>125</v>
      </c>
      <c r="G89" s="73">
        <f t="shared" si="2"/>
        <v>125</v>
      </c>
      <c r="H89" s="76">
        <v>0</v>
      </c>
      <c r="I89" s="76">
        <v>0</v>
      </c>
      <c r="J89" s="76">
        <v>0</v>
      </c>
      <c r="K89" s="76">
        <v>0</v>
      </c>
      <c r="L89" s="76">
        <v>125</v>
      </c>
      <c r="M89" s="76">
        <v>0</v>
      </c>
      <c r="N89" s="76">
        <v>0</v>
      </c>
      <c r="O89" s="76">
        <v>0</v>
      </c>
      <c r="P89" s="76">
        <v>0</v>
      </c>
    </row>
    <row r="90" spans="1:16" ht="21" x14ac:dyDescent="0.5">
      <c r="A90" s="47">
        <v>88</v>
      </c>
      <c r="B90" s="44" t="s">
        <v>587</v>
      </c>
      <c r="C90" s="71" t="s">
        <v>717</v>
      </c>
      <c r="D90" s="49" t="str">
        <f>INDEX(Leikmannaskrá!$A$2:$D$1156,MATCH(C90,Leikmannaskrá!$A$2:$A$1156,0),2)</f>
        <v>180481-5679</v>
      </c>
      <c r="E90" s="49" t="str">
        <f>INDEX(Leikmannaskrá!$A$2:$D$1156,MATCH(C90,Leikmannaskrá!$A$2:$A$1156,0),3)</f>
        <v>UMFA</v>
      </c>
      <c r="F90" s="47">
        <f>SUM(LARGE(H90:P90,{1;2;3;4;5}))</f>
        <v>125</v>
      </c>
      <c r="G90" s="47">
        <f t="shared" si="2"/>
        <v>125</v>
      </c>
      <c r="H90" s="60">
        <v>0</v>
      </c>
      <c r="I90" s="60">
        <v>0</v>
      </c>
      <c r="J90" s="60">
        <v>0</v>
      </c>
      <c r="K90" s="60">
        <v>0</v>
      </c>
      <c r="L90" s="60">
        <v>0</v>
      </c>
      <c r="M90" s="60">
        <v>0</v>
      </c>
      <c r="N90" s="60">
        <v>0</v>
      </c>
      <c r="O90" s="60">
        <v>0</v>
      </c>
      <c r="P90" s="60">
        <v>125</v>
      </c>
    </row>
    <row r="91" spans="1:16" ht="21" x14ac:dyDescent="0.5">
      <c r="A91" s="44">
        <v>89</v>
      </c>
      <c r="B91" s="44" t="s">
        <v>587</v>
      </c>
      <c r="C91" s="71" t="s">
        <v>719</v>
      </c>
      <c r="D91" s="49" t="str">
        <f>INDEX(Leikmannaskrá!$A$2:$D$1156,MATCH(C91,Leikmannaskrá!$A$2:$A$1156,0),2)</f>
        <v>180196-3159</v>
      </c>
      <c r="E91" s="49" t="str">
        <f>INDEX(Leikmannaskrá!$A$2:$D$1156,MATCH(C91,Leikmannaskrá!$A$2:$A$1156,0),3)</f>
        <v>Samherjar</v>
      </c>
      <c r="F91" s="47">
        <f>SUM(LARGE(H91:P91,{1;2;3;4;5}))</f>
        <v>125</v>
      </c>
      <c r="G91" s="47">
        <f t="shared" si="2"/>
        <v>125</v>
      </c>
      <c r="H91" s="60">
        <v>0</v>
      </c>
      <c r="I91" s="60">
        <v>0</v>
      </c>
      <c r="J91" s="60">
        <v>0</v>
      </c>
      <c r="K91" s="60">
        <v>0</v>
      </c>
      <c r="L91" s="60">
        <v>0</v>
      </c>
      <c r="M91" s="60">
        <v>0</v>
      </c>
      <c r="N91" s="60">
        <v>0</v>
      </c>
      <c r="O91" s="60">
        <v>0</v>
      </c>
      <c r="P91" s="60">
        <v>125</v>
      </c>
    </row>
    <row r="92" spans="1:16" ht="21" x14ac:dyDescent="0.5">
      <c r="A92" s="47">
        <v>90</v>
      </c>
      <c r="B92" s="44" t="s">
        <v>587</v>
      </c>
      <c r="C92" s="71" t="s">
        <v>618</v>
      </c>
      <c r="D92" s="49" t="str">
        <f>INDEX(Leikmannaskrá!$A$2:$D$1156,MATCH(C92,Leikmannaskrá!$A$2:$A$1156,0),2)</f>
        <v>110185-5969</v>
      </c>
      <c r="E92" s="49" t="str">
        <f>INDEX(Leikmannaskrá!$A$2:$D$1156,MATCH(C92,Leikmannaskrá!$A$2:$A$1156,0),3)</f>
        <v>KR</v>
      </c>
      <c r="F92" s="47">
        <f>SUM(LARGE(H92:P92,{1;2;3;4;5}))</f>
        <v>125</v>
      </c>
      <c r="G92" s="47">
        <f t="shared" si="2"/>
        <v>125</v>
      </c>
      <c r="H92" s="60">
        <v>0</v>
      </c>
      <c r="I92" s="60">
        <v>0</v>
      </c>
      <c r="J92" s="60">
        <v>0</v>
      </c>
      <c r="K92" s="60">
        <v>0</v>
      </c>
      <c r="L92" s="60">
        <v>0</v>
      </c>
      <c r="M92" s="60">
        <v>0</v>
      </c>
      <c r="N92" s="60">
        <v>0</v>
      </c>
      <c r="O92" s="60">
        <v>0</v>
      </c>
      <c r="P92" s="60">
        <v>125</v>
      </c>
    </row>
    <row r="93" spans="1:16" ht="21" x14ac:dyDescent="0.5">
      <c r="A93" s="44">
        <v>91</v>
      </c>
      <c r="B93" s="44" t="s">
        <v>587</v>
      </c>
      <c r="C93" s="71" t="s">
        <v>750</v>
      </c>
      <c r="D93" s="49" t="str">
        <f>INDEX(Leikmannaskrá!$A$2:$D$1156,MATCH(C93,Leikmannaskrá!$A$2:$A$1156,0),2)</f>
        <v>150402-3280</v>
      </c>
      <c r="E93" s="49" t="str">
        <f>INDEX(Leikmannaskrá!$A$2:$D$1156,MATCH(C93,Leikmannaskrá!$A$2:$A$1156,0),3)</f>
        <v>Umf Katla</v>
      </c>
      <c r="F93" s="47">
        <f>SUM(LARGE(H93:P93,{1;2;3;4;5}))</f>
        <v>125</v>
      </c>
      <c r="G93" s="47">
        <f t="shared" si="2"/>
        <v>125</v>
      </c>
      <c r="H93" s="60">
        <v>0</v>
      </c>
      <c r="I93" s="60">
        <v>0</v>
      </c>
      <c r="J93" s="60">
        <v>125</v>
      </c>
      <c r="K93" s="60">
        <v>0</v>
      </c>
      <c r="L93" s="60">
        <v>0</v>
      </c>
      <c r="M93" s="60">
        <v>0</v>
      </c>
      <c r="N93" s="60">
        <v>0</v>
      </c>
      <c r="O93" s="60">
        <v>0</v>
      </c>
      <c r="P93" s="60">
        <v>0</v>
      </c>
    </row>
    <row r="94" spans="1:16" ht="21" x14ac:dyDescent="0.5">
      <c r="A94" s="47">
        <v>92</v>
      </c>
      <c r="B94" s="44" t="s">
        <v>587</v>
      </c>
      <c r="C94" s="71" t="s">
        <v>768</v>
      </c>
      <c r="D94" s="49" t="str">
        <f>INDEX(Leikmannaskrá!$A$2:$D$1156,MATCH(C94,Leikmannaskrá!$A$2:$A$1156,0),2)</f>
        <v>181084-2949</v>
      </c>
      <c r="E94" s="49" t="str">
        <f>INDEX(Leikmannaskrá!$A$2:$D$1156,MATCH(C94,Leikmannaskrá!$A$2:$A$1156,0),3)</f>
        <v>ÍA</v>
      </c>
      <c r="F94" s="47">
        <f>SUM(LARGE(H94:P94,{1;2;3;4;5}))</f>
        <v>125</v>
      </c>
      <c r="G94" s="47">
        <f t="shared" si="2"/>
        <v>125</v>
      </c>
      <c r="H94" s="60">
        <v>0</v>
      </c>
      <c r="I94" s="60">
        <v>0</v>
      </c>
      <c r="J94" s="60">
        <v>0</v>
      </c>
      <c r="K94" s="60">
        <v>125</v>
      </c>
      <c r="L94" s="60">
        <v>0</v>
      </c>
      <c r="M94" s="60">
        <v>0</v>
      </c>
      <c r="N94" s="60">
        <v>0</v>
      </c>
      <c r="O94" s="60">
        <v>0</v>
      </c>
      <c r="P94" s="60">
        <v>0</v>
      </c>
    </row>
    <row r="95" spans="1:16" ht="21" x14ac:dyDescent="0.5">
      <c r="A95" s="44">
        <v>93</v>
      </c>
      <c r="B95" s="44" t="s">
        <v>587</v>
      </c>
      <c r="C95" s="71" t="s">
        <v>770</v>
      </c>
      <c r="D95" s="49" t="str">
        <f>INDEX(Leikmannaskrá!$A$2:$D$1156,MATCH(C95,Leikmannaskrá!$A$2:$A$1156,0),2)</f>
        <v>191207-3860</v>
      </c>
      <c r="E95" s="49" t="str">
        <f>INDEX(Leikmannaskrá!$A$2:$D$1156,MATCH(C95,Leikmannaskrá!$A$2:$A$1156,0),3)</f>
        <v>ÍA</v>
      </c>
      <c r="F95" s="47">
        <f>SUM(LARGE(H95:P95,{1;2;3;4;5}))</f>
        <v>125</v>
      </c>
      <c r="G95" s="47">
        <f t="shared" si="2"/>
        <v>125</v>
      </c>
      <c r="H95" s="60">
        <v>0</v>
      </c>
      <c r="I95" s="60">
        <v>0</v>
      </c>
      <c r="J95" s="60">
        <v>0</v>
      </c>
      <c r="K95" s="60">
        <v>125</v>
      </c>
      <c r="L95" s="60">
        <v>0</v>
      </c>
      <c r="M95" s="60">
        <v>0</v>
      </c>
      <c r="N95" s="60">
        <v>0</v>
      </c>
      <c r="O95" s="60">
        <v>0</v>
      </c>
      <c r="P95" s="60">
        <v>0</v>
      </c>
    </row>
    <row r="96" spans="1:16" ht="21" x14ac:dyDescent="0.5">
      <c r="A96" s="47">
        <v>94</v>
      </c>
      <c r="B96" s="44" t="s">
        <v>587</v>
      </c>
      <c r="C96" s="71" t="s">
        <v>774</v>
      </c>
      <c r="D96" s="49" t="str">
        <f>INDEX(Leikmannaskrá!$A$2:$D$1156,MATCH(C96,Leikmannaskrá!$A$2:$A$1156,0),2)</f>
        <v>290105-3310</v>
      </c>
      <c r="E96" s="49" t="str">
        <f>INDEX(Leikmannaskrá!$A$2:$D$1156,MATCH(C96,Leikmannaskrá!$A$2:$A$1156,0),3)</f>
        <v>ÍA</v>
      </c>
      <c r="F96" s="47">
        <f>SUM(LARGE(H96:P96,{1;2;3;4;5}))</f>
        <v>125</v>
      </c>
      <c r="G96" s="47">
        <f t="shared" si="2"/>
        <v>125</v>
      </c>
      <c r="H96" s="60">
        <v>0</v>
      </c>
      <c r="I96" s="60">
        <v>0</v>
      </c>
      <c r="J96" s="60">
        <v>0</v>
      </c>
      <c r="K96" s="60">
        <v>125</v>
      </c>
      <c r="L96" s="60">
        <v>0</v>
      </c>
      <c r="M96" s="60">
        <v>0</v>
      </c>
      <c r="N96" s="60">
        <v>0</v>
      </c>
      <c r="O96" s="60">
        <v>0</v>
      </c>
      <c r="P96" s="60">
        <v>0</v>
      </c>
    </row>
    <row r="97" spans="1:16" ht="21" x14ac:dyDescent="0.5">
      <c r="A97" s="44">
        <v>95</v>
      </c>
      <c r="B97" s="44" t="s">
        <v>587</v>
      </c>
      <c r="C97" s="71" t="s">
        <v>772</v>
      </c>
      <c r="D97" s="49" t="str">
        <f>INDEX(Leikmannaskrá!$A$2:$D$1156,MATCH(C97,Leikmannaskrá!$A$2:$A$1156,0),2)</f>
        <v>240410-3890</v>
      </c>
      <c r="E97" s="49" t="str">
        <f>INDEX(Leikmannaskrá!$A$2:$D$1156,MATCH(C97,Leikmannaskrá!$A$2:$A$1156,0),3)</f>
        <v>ÍA</v>
      </c>
      <c r="F97" s="47">
        <f>SUM(LARGE(H97:P97,{1;2;3;4;5}))</f>
        <v>125</v>
      </c>
      <c r="G97" s="47">
        <f t="shared" si="2"/>
        <v>125</v>
      </c>
      <c r="H97" s="60">
        <v>0</v>
      </c>
      <c r="I97" s="60">
        <v>0</v>
      </c>
      <c r="J97" s="60">
        <v>0</v>
      </c>
      <c r="K97" s="60">
        <v>125</v>
      </c>
      <c r="L97" s="60">
        <v>0</v>
      </c>
      <c r="M97" s="60">
        <v>0</v>
      </c>
      <c r="N97" s="60">
        <v>0</v>
      </c>
      <c r="O97" s="60">
        <v>0</v>
      </c>
      <c r="P97" s="60">
        <v>0</v>
      </c>
    </row>
    <row r="98" spans="1:16" ht="21" x14ac:dyDescent="0.5">
      <c r="A98" s="47">
        <v>96</v>
      </c>
      <c r="B98" s="44" t="s">
        <v>587</v>
      </c>
      <c r="C98" s="55" t="s">
        <v>139</v>
      </c>
      <c r="D98" s="49" t="str">
        <f>INDEX(Leikmannaskrá!$A$2:$D$1156,MATCH(C98,Leikmannaskrá!$A$2:$A$1156,0),2)</f>
        <v>130408-3110</v>
      </c>
      <c r="E98" s="49" t="str">
        <f>INDEX(Leikmannaskrá!$A$2:$D$1156,MATCH(C98,Leikmannaskrá!$A$2:$A$1156,0),3)</f>
        <v>BH</v>
      </c>
      <c r="F98" s="47">
        <f>SUM(LARGE(H98:P98,{1;2;3;4;5}))</f>
        <v>0</v>
      </c>
      <c r="G98" s="47">
        <f t="shared" si="2"/>
        <v>0</v>
      </c>
      <c r="H98" s="60">
        <v>0</v>
      </c>
      <c r="I98" s="60">
        <v>0</v>
      </c>
      <c r="J98" s="60">
        <v>0</v>
      </c>
      <c r="K98" s="60">
        <v>0</v>
      </c>
      <c r="L98" s="60">
        <v>0</v>
      </c>
      <c r="M98" s="60">
        <v>0</v>
      </c>
      <c r="N98" s="60">
        <v>0</v>
      </c>
      <c r="O98" s="60">
        <v>0</v>
      </c>
      <c r="P98" s="60">
        <v>0</v>
      </c>
    </row>
    <row r="99" spans="1:16" ht="21" x14ac:dyDescent="0.5">
      <c r="A99" s="44">
        <v>97</v>
      </c>
      <c r="B99" s="44" t="s">
        <v>587</v>
      </c>
      <c r="C99" s="55" t="s">
        <v>674</v>
      </c>
      <c r="D99" s="49" t="str">
        <f>INDEX(Leikmannaskrá!$A$2:$D$1156,MATCH(C99,Leikmannaskrá!$A$2:$A$1156,0),2)</f>
        <v>281105-3020</v>
      </c>
      <c r="E99" s="49" t="str">
        <f>INDEX(Leikmannaskrá!$A$2:$D$1156,MATCH(C99,Leikmannaskrá!$A$2:$A$1156,0),3)</f>
        <v>BH</v>
      </c>
      <c r="F99" s="47">
        <f>SUM(LARGE(H99:P99,{1;2;3;4;5}))</f>
        <v>0</v>
      </c>
      <c r="G99" s="47">
        <f t="shared" ref="G99:G130" si="3">SUM(H99:P99)</f>
        <v>0</v>
      </c>
      <c r="H99" s="60">
        <v>0</v>
      </c>
      <c r="I99" s="60">
        <v>0</v>
      </c>
      <c r="J99" s="60">
        <v>0</v>
      </c>
      <c r="K99" s="60">
        <v>0</v>
      </c>
      <c r="L99" s="60">
        <v>0</v>
      </c>
      <c r="M99" s="60">
        <v>0</v>
      </c>
      <c r="N99" s="60">
        <v>0</v>
      </c>
      <c r="O99" s="60">
        <v>0</v>
      </c>
      <c r="P99" s="60">
        <v>0</v>
      </c>
    </row>
    <row r="100" spans="1:16" ht="21" x14ac:dyDescent="0.5">
      <c r="A100" s="47">
        <v>98</v>
      </c>
      <c r="B100" s="44" t="s">
        <v>587</v>
      </c>
      <c r="C100" s="48" t="s">
        <v>498</v>
      </c>
      <c r="D100" s="49" t="str">
        <f>INDEX(Leikmannaskrá!$A$2:$D$1156,MATCH(C100,Leikmannaskrá!$A$2:$A$1156,0),2)</f>
        <v>100603-3220</v>
      </c>
      <c r="E100" s="49" t="str">
        <f>INDEX(Leikmannaskrá!$A$2:$D$1156,MATCH(C100,Leikmannaskrá!$A$2:$A$1156,0),3)</f>
        <v>TBR</v>
      </c>
      <c r="F100" s="47">
        <f>SUM(LARGE(H100:P100,{1;2;3;4;5}))</f>
        <v>0</v>
      </c>
      <c r="G100" s="47">
        <f t="shared" si="3"/>
        <v>0</v>
      </c>
      <c r="H100" s="60">
        <v>0</v>
      </c>
      <c r="I100" s="60">
        <v>0</v>
      </c>
      <c r="J100" s="60">
        <v>0</v>
      </c>
      <c r="K100" s="60">
        <v>0</v>
      </c>
      <c r="L100" s="60">
        <v>0</v>
      </c>
      <c r="M100" s="60">
        <v>0</v>
      </c>
      <c r="N100" s="60">
        <v>0</v>
      </c>
      <c r="O100" s="60">
        <v>0</v>
      </c>
      <c r="P100" s="60">
        <v>0</v>
      </c>
    </row>
    <row r="101" spans="1:16" x14ac:dyDescent="0.35">
      <c r="M101" s="34"/>
    </row>
    <row r="102" spans="1:16" x14ac:dyDescent="0.35">
      <c r="M102" s="34"/>
    </row>
    <row r="103" spans="1:16" x14ac:dyDescent="0.35">
      <c r="M103" s="34"/>
    </row>
    <row r="104" spans="1:16" x14ac:dyDescent="0.35">
      <c r="M104" s="34"/>
    </row>
    <row r="105" spans="1:16" x14ac:dyDescent="0.35">
      <c r="M105" s="34"/>
    </row>
    <row r="106" spans="1:16" x14ac:dyDescent="0.35">
      <c r="M106" s="34"/>
    </row>
    <row r="107" spans="1:16" x14ac:dyDescent="0.35">
      <c r="M107" s="34"/>
    </row>
    <row r="108" spans="1:16" x14ac:dyDescent="0.35">
      <c r="M108" s="34"/>
    </row>
    <row r="109" spans="1:16" x14ac:dyDescent="0.35">
      <c r="M109" s="34"/>
    </row>
  </sheetData>
  <mergeCells count="1">
    <mergeCell ref="A1:P1"/>
  </mergeCells>
  <pageMargins left="0.7" right="0.7" top="0.75" bottom="0.75" header="0.511811023622047" footer="0.511811023622047"/>
  <pageSetup paperSize="9" orientation="portrait" horizontalDpi="300" verticalDpi="300" r:id="rId1"/>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46"/>
  <sheetViews>
    <sheetView tabSelected="1" zoomScale="84" zoomScaleNormal="84" workbookViewId="0">
      <selection activeCell="Q2" sqref="Q2"/>
    </sheetView>
  </sheetViews>
  <sheetFormatPr defaultColWidth="8.54296875" defaultRowHeight="14.5" x14ac:dyDescent="0.35"/>
  <cols>
    <col min="1" max="1" width="10.81640625" customWidth="1"/>
    <col min="2" max="2" width="18.1796875" customWidth="1"/>
    <col min="3" max="3" width="43.453125" customWidth="1"/>
    <col min="4" max="4" width="38.81640625" customWidth="1"/>
    <col min="5" max="5" width="14.81640625" customWidth="1"/>
    <col min="6" max="7" width="13.81640625" customWidth="1"/>
    <col min="8" max="8" width="16.453125" customWidth="1"/>
    <col min="9" max="9" width="18.1796875" style="35" customWidth="1"/>
    <col min="10" max="10" width="13.1796875" customWidth="1"/>
    <col min="11" max="11" width="13.81640625" style="34" customWidth="1"/>
    <col min="12" max="12" width="15.453125" style="57" customWidth="1"/>
    <col min="13" max="13" width="13.81640625" customWidth="1"/>
    <col min="14" max="14" width="11.453125" style="34" customWidth="1"/>
    <col min="15" max="15" width="16.453125" style="57" customWidth="1"/>
    <col min="16" max="16" width="13.1796875" style="34" customWidth="1"/>
  </cols>
  <sheetData>
    <row r="1" spans="1:16" ht="30" customHeight="1" x14ac:dyDescent="0.6">
      <c r="A1" s="86" t="s">
        <v>588</v>
      </c>
      <c r="B1" s="86"/>
      <c r="C1" s="86"/>
      <c r="D1" s="86"/>
      <c r="E1" s="86"/>
      <c r="F1" s="86"/>
      <c r="G1" s="86"/>
      <c r="H1" s="86"/>
      <c r="I1" s="86"/>
      <c r="J1" s="86"/>
      <c r="K1" s="86"/>
      <c r="L1" s="86"/>
      <c r="M1" s="86"/>
      <c r="N1" s="86"/>
      <c r="O1" s="86"/>
      <c r="P1" s="86"/>
    </row>
    <row r="2" spans="1:16" ht="63" x14ac:dyDescent="0.5">
      <c r="A2" s="36" t="s">
        <v>581</v>
      </c>
      <c r="B2" s="36" t="s">
        <v>568</v>
      </c>
      <c r="C2" s="37" t="s">
        <v>582</v>
      </c>
      <c r="D2" s="37" t="str">
        <f>Leikmannaskrá!B1</f>
        <v>Keppnisnr.</v>
      </c>
      <c r="E2" s="38" t="s">
        <v>47</v>
      </c>
      <c r="F2" s="38" t="s">
        <v>583</v>
      </c>
      <c r="G2" s="39" t="s">
        <v>584</v>
      </c>
      <c r="H2" s="40" t="s">
        <v>733</v>
      </c>
      <c r="I2" s="41" t="s">
        <v>734</v>
      </c>
      <c r="J2" s="41" t="s">
        <v>749</v>
      </c>
      <c r="K2" s="41" t="s">
        <v>765</v>
      </c>
      <c r="L2" s="41" t="s">
        <v>678</v>
      </c>
      <c r="M2" s="41" t="s">
        <v>694</v>
      </c>
      <c r="N2" s="42" t="s">
        <v>699</v>
      </c>
      <c r="O2" s="41" t="s">
        <v>703</v>
      </c>
      <c r="P2" s="43" t="s">
        <v>723</v>
      </c>
    </row>
    <row r="3" spans="1:16" ht="21" x14ac:dyDescent="0.5">
      <c r="A3" s="47">
        <v>1</v>
      </c>
      <c r="B3" s="47" t="s">
        <v>585</v>
      </c>
      <c r="C3" s="48" t="s">
        <v>384</v>
      </c>
      <c r="D3" s="47" t="str">
        <f>INDEX(Leikmannaskrá!$A$2:$D$1156,MATCH(C3,Leikmannaskrá!$A$2:$A$1156,0),2)</f>
        <v>060606-4470</v>
      </c>
      <c r="E3" s="47" t="str">
        <f>INDEX(Leikmannaskrá!$A$2:$D$1156,MATCH(C3,Leikmannaskrá!$A$2:$A$1156,0),3)</f>
        <v>TBR</v>
      </c>
      <c r="F3" s="47">
        <f>SUM(LARGE(H3:P3,{1;2;3;4;5}))</f>
        <v>43700</v>
      </c>
      <c r="G3" s="47">
        <f t="shared" ref="G3:G14" si="0">SUM(H3:P3)</f>
        <v>49550</v>
      </c>
      <c r="H3" s="60">
        <v>9200</v>
      </c>
      <c r="I3" s="60">
        <v>500</v>
      </c>
      <c r="J3" s="60">
        <v>250</v>
      </c>
      <c r="K3" s="60">
        <v>9200</v>
      </c>
      <c r="L3" s="61">
        <v>4600</v>
      </c>
      <c r="M3" s="60">
        <v>6900</v>
      </c>
      <c r="N3" s="60">
        <v>9200</v>
      </c>
      <c r="O3" s="61">
        <v>9200</v>
      </c>
      <c r="P3" s="60">
        <v>500</v>
      </c>
    </row>
    <row r="4" spans="1:16" ht="21" x14ac:dyDescent="0.5">
      <c r="A4" s="44">
        <v>2</v>
      </c>
      <c r="B4" s="44" t="s">
        <v>585</v>
      </c>
      <c r="C4" s="45" t="s">
        <v>462</v>
      </c>
      <c r="D4" s="44" t="str">
        <f>INDEX(Leikmannaskrá!$A$2:$D$1156,MATCH(C4,Leikmannaskrá!$A$2:$A$1156,0),2)</f>
        <v>130596-2829</v>
      </c>
      <c r="E4" s="44" t="str">
        <f>INDEX(Leikmannaskrá!$A$2:$D$1156,MATCH(C4,Leikmannaskrá!$A$2:$A$1156,0),3)</f>
        <v>TBR</v>
      </c>
      <c r="F4" s="44">
        <f>SUM(LARGE(H4:P4,{1;2;3;4;5}))</f>
        <v>27600</v>
      </c>
      <c r="G4" s="44">
        <f t="shared" si="0"/>
        <v>27600</v>
      </c>
      <c r="H4" s="60">
        <v>0</v>
      </c>
      <c r="I4" s="60">
        <v>0</v>
      </c>
      <c r="J4" s="60">
        <v>0</v>
      </c>
      <c r="K4" s="60">
        <v>0</v>
      </c>
      <c r="L4" s="61">
        <v>6900</v>
      </c>
      <c r="M4" s="60">
        <v>9200</v>
      </c>
      <c r="N4" s="60">
        <v>0</v>
      </c>
      <c r="O4" s="61">
        <v>4600</v>
      </c>
      <c r="P4" s="60">
        <v>6900</v>
      </c>
    </row>
    <row r="5" spans="1:16" ht="21" x14ac:dyDescent="0.5">
      <c r="A5" s="47">
        <v>3</v>
      </c>
      <c r="B5" s="47" t="s">
        <v>585</v>
      </c>
      <c r="C5" s="66" t="s">
        <v>306</v>
      </c>
      <c r="D5" s="47" t="str">
        <f>INDEX(Leikmannaskrá!$A$2:$D$1156,MATCH(C5,Leikmannaskrá!$A$2:$A$1156,0),2)</f>
        <v>190707-3770</v>
      </c>
      <c r="E5" s="47" t="str">
        <f>INDEX(Leikmannaskrá!$A$2:$D$1156,MATCH(C5,Leikmannaskrá!$A$2:$A$1156,0),3)</f>
        <v>BH</v>
      </c>
      <c r="F5" s="47">
        <f t="array" ref="F5">SUM(LARGE(H5:P5,{1;2;3;4;5}))</f>
        <v>27600</v>
      </c>
      <c r="G5" s="47">
        <f t="shared" si="0"/>
        <v>28600</v>
      </c>
      <c r="H5" s="60">
        <v>6900</v>
      </c>
      <c r="I5" s="60">
        <v>500</v>
      </c>
      <c r="J5" s="60">
        <v>0</v>
      </c>
      <c r="K5" s="60">
        <v>4600</v>
      </c>
      <c r="L5" s="61">
        <v>4600</v>
      </c>
      <c r="M5" s="60">
        <v>4600</v>
      </c>
      <c r="N5" s="60">
        <v>6900</v>
      </c>
      <c r="O5" s="61">
        <v>0</v>
      </c>
      <c r="P5" s="60">
        <v>500</v>
      </c>
    </row>
    <row r="6" spans="1:16" ht="21.5" thickBot="1" x14ac:dyDescent="0.55000000000000004">
      <c r="A6" s="50">
        <v>4</v>
      </c>
      <c r="B6" s="50" t="s">
        <v>585</v>
      </c>
      <c r="C6" s="51" t="s">
        <v>241</v>
      </c>
      <c r="D6" s="50" t="str">
        <f>INDEX(Leikmannaskrá!$A$2:$D$1156,MATCH(C6,Leikmannaskrá!$A$2:$A$1156,0),2)</f>
        <v>150591-6009</v>
      </c>
      <c r="E6" s="50" t="str">
        <f>INDEX(Leikmannaskrá!$A$2:$D$1156,MATCH(C6,Leikmannaskrá!$A$2:$A$1156,0),3)</f>
        <v>BH</v>
      </c>
      <c r="F6" s="50">
        <f t="array" ref="F6">SUM(LARGE(H6:P6,{1;2;3;4;5}))</f>
        <v>27600</v>
      </c>
      <c r="G6" s="50">
        <f t="shared" si="0"/>
        <v>27600</v>
      </c>
      <c r="H6" s="62">
        <v>0</v>
      </c>
      <c r="I6" s="62">
        <v>9200</v>
      </c>
      <c r="J6" s="62">
        <v>0</v>
      </c>
      <c r="K6" s="62">
        <v>0</v>
      </c>
      <c r="L6" s="68">
        <v>9200</v>
      </c>
      <c r="M6" s="68">
        <v>0</v>
      </c>
      <c r="N6" s="62">
        <v>0</v>
      </c>
      <c r="O6" s="68">
        <v>0</v>
      </c>
      <c r="P6" s="62">
        <v>9200</v>
      </c>
    </row>
    <row r="7" spans="1:16" ht="21" x14ac:dyDescent="0.5">
      <c r="A7" s="44">
        <v>5</v>
      </c>
      <c r="B7" s="44" t="s">
        <v>586</v>
      </c>
      <c r="C7" s="78" t="s">
        <v>313</v>
      </c>
      <c r="D7" s="58" t="str">
        <f>INDEX(Leikmannaskrá!$A$2:$D$1156,MATCH(C7,Leikmannaskrá!$A$2:$A$1156,0),2)</f>
        <v>110109-2370</v>
      </c>
      <c r="E7" s="58" t="str">
        <f>INDEX(Leikmannaskrá!$A$2:$D$1156,MATCH(C7,Leikmannaskrá!$A$2:$A$1156,0),3)</f>
        <v>TBR</v>
      </c>
      <c r="F7" s="58">
        <f t="array" ref="F7">SUM(LARGE(H7:P7,{1;2;3;4;5}))</f>
        <v>26400</v>
      </c>
      <c r="G7" s="58">
        <f t="shared" si="0"/>
        <v>37400</v>
      </c>
      <c r="H7" s="63">
        <v>0</v>
      </c>
      <c r="I7" s="64">
        <v>6900</v>
      </c>
      <c r="J7" s="63">
        <v>4000</v>
      </c>
      <c r="K7" s="64">
        <v>6900</v>
      </c>
      <c r="L7" s="69">
        <v>3000</v>
      </c>
      <c r="M7" s="69">
        <v>4000</v>
      </c>
      <c r="N7" s="64">
        <v>4000</v>
      </c>
      <c r="O7" s="69">
        <v>4000</v>
      </c>
      <c r="P7" s="64">
        <v>4600</v>
      </c>
    </row>
    <row r="8" spans="1:16" ht="21" x14ac:dyDescent="0.5">
      <c r="A8" s="44">
        <v>6</v>
      </c>
      <c r="B8" s="47" t="s">
        <v>586</v>
      </c>
      <c r="C8" s="55" t="s">
        <v>354</v>
      </c>
      <c r="D8" s="47" t="str">
        <f>INDEX(Leikmannaskrá!$A$2:$D$1156,MATCH(C8,Leikmannaskrá!$A$2:$A$1156,0),2)</f>
        <v>220208-2730</v>
      </c>
      <c r="E8" s="47" t="str">
        <f>INDEX(Leikmannaskrá!$A$2:$D$1156,MATCH(C8,Leikmannaskrá!$A$2:$A$1156,0),3)</f>
        <v>BH</v>
      </c>
      <c r="F8" s="47">
        <f t="array" ref="F8">SUM(LARGE(H8:P8,{1;2;3;4;5}))</f>
        <v>20200</v>
      </c>
      <c r="G8" s="47">
        <f t="shared" si="0"/>
        <v>23700</v>
      </c>
      <c r="H8" s="60">
        <v>4600</v>
      </c>
      <c r="I8" s="60">
        <v>500</v>
      </c>
      <c r="J8" s="60">
        <v>0</v>
      </c>
      <c r="K8" s="60">
        <v>4600</v>
      </c>
      <c r="L8" s="61">
        <v>4000</v>
      </c>
      <c r="M8" s="61">
        <v>0</v>
      </c>
      <c r="N8" s="60">
        <v>3000</v>
      </c>
      <c r="O8" s="61">
        <v>3000</v>
      </c>
      <c r="P8" s="60">
        <v>4000</v>
      </c>
    </row>
    <row r="9" spans="1:16" ht="21" x14ac:dyDescent="0.5">
      <c r="A9" s="47">
        <v>7</v>
      </c>
      <c r="B9" s="47" t="s">
        <v>586</v>
      </c>
      <c r="C9" s="55" t="s">
        <v>125</v>
      </c>
      <c r="D9" s="47" t="str">
        <f>INDEX(Leikmannaskrá!$A$2:$D$1156,MATCH(C9,Leikmannaskrá!$A$2:$A$1156,0),2)</f>
        <v>040909-2060</v>
      </c>
      <c r="E9" s="47" t="str">
        <f>INDEX(Leikmannaskrá!$A$2:$D$1156,MATCH(C9,Leikmannaskrá!$A$2:$A$1156,0),3)</f>
        <v>KR</v>
      </c>
      <c r="F9" s="47">
        <f>SUM(LARGE(H9:P9,{1;2;3;4;5}))</f>
        <v>10850</v>
      </c>
      <c r="G9" s="47">
        <f t="shared" si="0"/>
        <v>10850</v>
      </c>
      <c r="H9" s="60">
        <v>0</v>
      </c>
      <c r="I9" s="60">
        <v>3000</v>
      </c>
      <c r="J9" s="60">
        <v>3000</v>
      </c>
      <c r="K9" s="60">
        <v>0</v>
      </c>
      <c r="L9" s="61">
        <v>850</v>
      </c>
      <c r="M9" s="60">
        <v>2000</v>
      </c>
      <c r="N9" s="60">
        <v>0</v>
      </c>
      <c r="O9" s="61">
        <v>0</v>
      </c>
      <c r="P9" s="60">
        <v>2000</v>
      </c>
    </row>
    <row r="10" spans="1:16" ht="21" x14ac:dyDescent="0.5">
      <c r="A10" s="44">
        <v>8</v>
      </c>
      <c r="B10" s="47" t="s">
        <v>586</v>
      </c>
      <c r="C10" s="55" t="s">
        <v>214</v>
      </c>
      <c r="D10" s="47" t="str">
        <f>INDEX(Leikmannaskrá!$A$2:$D$1156,MATCH(C10,Leikmannaskrá!$A$2:$A$1156,0),2)</f>
        <v>130308-4490</v>
      </c>
      <c r="E10" s="47" t="str">
        <f>INDEX(Leikmannaskrá!$A$2:$D$1156,MATCH(C10,Leikmannaskrá!$A$2:$A$1156,0),3)</f>
        <v>Tindastól</v>
      </c>
      <c r="F10" s="47">
        <f t="array" ref="F10">SUM(LARGE(H10:P10,{1;2;3;4;5}))</f>
        <v>7400</v>
      </c>
      <c r="G10" s="47">
        <f t="shared" si="0"/>
        <v>7400</v>
      </c>
      <c r="H10" s="60">
        <v>0</v>
      </c>
      <c r="I10" s="60">
        <v>4000</v>
      </c>
      <c r="J10" s="60">
        <v>0</v>
      </c>
      <c r="K10" s="60">
        <v>0</v>
      </c>
      <c r="L10" s="61">
        <v>0</v>
      </c>
      <c r="M10" s="61">
        <v>1700</v>
      </c>
      <c r="N10" s="60">
        <v>0</v>
      </c>
      <c r="O10" s="61">
        <v>0</v>
      </c>
      <c r="P10" s="60">
        <v>1700</v>
      </c>
    </row>
    <row r="11" spans="1:16" ht="21" x14ac:dyDescent="0.5">
      <c r="A11" s="47">
        <v>9</v>
      </c>
      <c r="B11" s="47" t="s">
        <v>586</v>
      </c>
      <c r="C11" s="66" t="s">
        <v>418</v>
      </c>
      <c r="D11" s="47" t="str">
        <f>INDEX(Leikmannaskrá!$A$2:$D$1156,MATCH(C11,Leikmannaskrá!$A$2:$A$1156,0),2)</f>
        <v>300903-2740</v>
      </c>
      <c r="E11" s="47" t="str">
        <f>INDEX(Leikmannaskrá!$A$2:$D$1156,MATCH(C11,Leikmannaskrá!$A$2:$A$1156,0),3)</f>
        <v>BH</v>
      </c>
      <c r="F11" s="47">
        <f t="array" ref="F11">SUM(LARGE(H11:P11,{1;2;3;4;5}))</f>
        <v>7000</v>
      </c>
      <c r="G11" s="47">
        <f t="shared" si="0"/>
        <v>7000</v>
      </c>
      <c r="H11" s="60">
        <v>0</v>
      </c>
      <c r="I11" s="60">
        <v>0</v>
      </c>
      <c r="J11" s="60">
        <v>0</v>
      </c>
      <c r="K11" s="60">
        <v>0</v>
      </c>
      <c r="L11" s="61">
        <v>2000</v>
      </c>
      <c r="M11" s="61">
        <v>3000</v>
      </c>
      <c r="N11" s="60">
        <v>0</v>
      </c>
      <c r="O11" s="61">
        <v>2000</v>
      </c>
      <c r="P11" s="60">
        <v>0</v>
      </c>
    </row>
    <row r="12" spans="1:16" ht="21.5" thickBot="1" x14ac:dyDescent="0.55000000000000004">
      <c r="A12" s="50">
        <v>10</v>
      </c>
      <c r="B12" s="50" t="s">
        <v>586</v>
      </c>
      <c r="C12" s="79" t="s">
        <v>466</v>
      </c>
      <c r="D12" s="50" t="str">
        <f>INDEX(Leikmannaskrá!$A$2:$D$1156,MATCH(C12,Leikmannaskrá!$A$2:$A$1156,0),2)</f>
        <v>100374-4049</v>
      </c>
      <c r="E12" s="50" t="str">
        <f>INDEX(Leikmannaskrá!$A$2:$D$1156,MATCH(C12,Leikmannaskrá!$A$2:$A$1156,0),3)</f>
        <v>TBR</v>
      </c>
      <c r="F12" s="50">
        <f t="array" ref="F12">SUM(LARGE(H12:P12,{1;2;3;4;5}))</f>
        <v>5950</v>
      </c>
      <c r="G12" s="50">
        <f t="shared" si="0"/>
        <v>5950</v>
      </c>
      <c r="H12" s="62">
        <v>0</v>
      </c>
      <c r="I12" s="62">
        <v>1275</v>
      </c>
      <c r="J12" s="62">
        <v>1700</v>
      </c>
      <c r="K12" s="62">
        <v>0</v>
      </c>
      <c r="L12" s="68">
        <v>0</v>
      </c>
      <c r="M12" s="68">
        <v>0</v>
      </c>
      <c r="N12" s="62">
        <v>0</v>
      </c>
      <c r="O12" s="68">
        <v>1700</v>
      </c>
      <c r="P12" s="62">
        <v>1275</v>
      </c>
    </row>
    <row r="13" spans="1:16" ht="21" x14ac:dyDescent="0.5">
      <c r="A13" s="44">
        <v>11</v>
      </c>
      <c r="B13" s="44" t="s">
        <v>587</v>
      </c>
      <c r="C13" s="53" t="s">
        <v>304</v>
      </c>
      <c r="D13" s="44" t="str">
        <f>INDEX(Leikmannaskrá!$A$2:$D$1156,MATCH(C13,Leikmannaskrá!$A$2:$A$1156,0),2)</f>
        <v>061107-2820</v>
      </c>
      <c r="E13" s="44" t="str">
        <f>INDEX(Leikmannaskrá!$A$2:$D$1156,MATCH(C13,Leikmannaskrá!$A$2:$A$1156,0),3)</f>
        <v>TBR</v>
      </c>
      <c r="F13" s="44">
        <f t="array" ref="F13">SUM(LARGE(H13:P13,{1;2;3;4;5}))</f>
        <v>5325</v>
      </c>
      <c r="G13" s="44">
        <f t="shared" si="0"/>
        <v>5325</v>
      </c>
      <c r="H13" s="63">
        <v>0</v>
      </c>
      <c r="I13" s="63">
        <v>0</v>
      </c>
      <c r="J13" s="63">
        <v>0</v>
      </c>
      <c r="K13" s="63">
        <v>0</v>
      </c>
      <c r="L13" s="70">
        <v>1275</v>
      </c>
      <c r="M13" s="70">
        <v>850</v>
      </c>
      <c r="N13" s="63">
        <v>2000</v>
      </c>
      <c r="O13" s="70">
        <v>1200</v>
      </c>
      <c r="P13" s="63">
        <v>0</v>
      </c>
    </row>
    <row r="14" spans="1:16" ht="21" x14ac:dyDescent="0.5">
      <c r="A14" s="44">
        <v>12</v>
      </c>
      <c r="B14" s="47" t="s">
        <v>587</v>
      </c>
      <c r="C14" s="55" t="s">
        <v>265</v>
      </c>
      <c r="D14" s="47" t="str">
        <f>INDEX(Leikmannaskrá!$A$2:$D$1156,MATCH(C14,Leikmannaskrá!$A$2:$A$1156,0),2)</f>
        <v>160207-3370</v>
      </c>
      <c r="E14" s="47" t="str">
        <f>INDEX(Leikmannaskrá!$A$2:$D$1156,MATCH(C14,Leikmannaskrá!$A$2:$A$1156,0),3)</f>
        <v>BH</v>
      </c>
      <c r="F14" s="47">
        <f t="array" ref="F14">SUM(LARGE(H14:P14,{1;2;3;4;5}))</f>
        <v>5000</v>
      </c>
      <c r="G14" s="47">
        <f t="shared" si="0"/>
        <v>5000</v>
      </c>
      <c r="H14" s="60">
        <v>0</v>
      </c>
      <c r="I14" s="60">
        <v>0</v>
      </c>
      <c r="J14" s="60">
        <v>0</v>
      </c>
      <c r="K14" s="60">
        <v>0</v>
      </c>
      <c r="L14" s="61">
        <v>2000</v>
      </c>
      <c r="M14" s="61">
        <v>0</v>
      </c>
      <c r="N14" s="60">
        <v>0</v>
      </c>
      <c r="O14" s="61">
        <v>0</v>
      </c>
      <c r="P14" s="60">
        <v>3000</v>
      </c>
    </row>
    <row r="15" spans="1:16" ht="21" x14ac:dyDescent="0.5">
      <c r="A15" s="47">
        <v>13</v>
      </c>
      <c r="B15" s="47" t="s">
        <v>587</v>
      </c>
      <c r="C15" s="48" t="s">
        <v>86</v>
      </c>
      <c r="D15" s="47" t="s">
        <v>87</v>
      </c>
      <c r="E15" s="47" t="s">
        <v>59</v>
      </c>
      <c r="F15" s="47">
        <v>4600</v>
      </c>
      <c r="G15" s="47">
        <v>4600</v>
      </c>
      <c r="H15" s="60">
        <v>0</v>
      </c>
      <c r="I15" s="60">
        <v>0</v>
      </c>
      <c r="J15" s="60">
        <v>0</v>
      </c>
      <c r="K15" s="60">
        <v>0</v>
      </c>
      <c r="L15" s="61">
        <v>0</v>
      </c>
      <c r="M15" s="60">
        <v>0</v>
      </c>
      <c r="N15" s="60">
        <v>0</v>
      </c>
      <c r="O15" s="61">
        <v>0</v>
      </c>
      <c r="P15" s="60">
        <v>0</v>
      </c>
    </row>
    <row r="16" spans="1:16" ht="21" x14ac:dyDescent="0.5">
      <c r="A16" s="44">
        <v>14</v>
      </c>
      <c r="B16" s="44" t="s">
        <v>587</v>
      </c>
      <c r="C16" s="45" t="s">
        <v>394</v>
      </c>
      <c r="D16" s="44" t="s">
        <v>395</v>
      </c>
      <c r="E16" s="44" t="s">
        <v>54</v>
      </c>
      <c r="F16" s="44">
        <v>4600</v>
      </c>
      <c r="G16" s="44">
        <v>4600</v>
      </c>
      <c r="H16" s="63">
        <v>0</v>
      </c>
      <c r="I16" s="63">
        <v>0</v>
      </c>
      <c r="J16" s="63">
        <v>0</v>
      </c>
      <c r="K16" s="63">
        <v>0</v>
      </c>
      <c r="L16" s="70">
        <v>0</v>
      </c>
      <c r="M16" s="63">
        <v>0</v>
      </c>
      <c r="N16" s="63">
        <v>0</v>
      </c>
      <c r="O16" s="70">
        <v>0</v>
      </c>
      <c r="P16" s="63">
        <v>0</v>
      </c>
    </row>
    <row r="17" spans="1:21" ht="21" x14ac:dyDescent="0.5">
      <c r="A17" s="47">
        <v>15</v>
      </c>
      <c r="B17" s="47" t="s">
        <v>587</v>
      </c>
      <c r="C17" s="48" t="s">
        <v>346</v>
      </c>
      <c r="D17" s="47" t="str">
        <f>INDEX(Leikmannaskrá!$A$2:$D$1156,MATCH(C17,Leikmannaskrá!$A$2:$A$1156,0),2)</f>
        <v>200603-2650</v>
      </c>
      <c r="E17" s="47" t="str">
        <f>INDEX(Leikmannaskrá!$A$2:$D$1156,MATCH(C17,Leikmannaskrá!$A$2:$A$1156,0),3)</f>
        <v>TBR</v>
      </c>
      <c r="F17" s="47">
        <f>SUM(LARGE(H17:P17,{1;2;3;4;5}))</f>
        <v>4600</v>
      </c>
      <c r="G17" s="47">
        <f t="shared" ref="G17:G31" si="1">SUM(H17:P17)</f>
        <v>4600</v>
      </c>
      <c r="H17" s="60">
        <v>0</v>
      </c>
      <c r="I17" s="60">
        <v>0</v>
      </c>
      <c r="J17" s="60">
        <v>0</v>
      </c>
      <c r="K17" s="60">
        <v>0</v>
      </c>
      <c r="L17" s="61">
        <v>0</v>
      </c>
      <c r="M17" s="60">
        <v>0</v>
      </c>
      <c r="N17" s="60">
        <v>0</v>
      </c>
      <c r="O17" s="61">
        <v>0</v>
      </c>
      <c r="P17" s="60">
        <v>4600</v>
      </c>
    </row>
    <row r="18" spans="1:21" ht="21" x14ac:dyDescent="0.5">
      <c r="A18" s="44">
        <v>16</v>
      </c>
      <c r="B18" s="47" t="s">
        <v>587</v>
      </c>
      <c r="C18" s="55" t="s">
        <v>73</v>
      </c>
      <c r="D18" s="47" t="str">
        <f>INDEX(Leikmannaskrá!$A$2:$D$1156,MATCH(C18,Leikmannaskrá!$A$2:$A$1156,0),2)</f>
        <v>091109-3520</v>
      </c>
      <c r="E18" s="47" t="str">
        <f>INDEX(Leikmannaskrá!$A$2:$D$1156,MATCH(C18,Leikmannaskrá!$A$2:$A$1156,0),3)</f>
        <v>UMFA</v>
      </c>
      <c r="F18" s="47">
        <f t="array" ref="F18">SUM(LARGE(H18:P18,{1;2;3;4;5}))</f>
        <v>4460</v>
      </c>
      <c r="G18" s="47">
        <f t="shared" si="1"/>
        <v>4460</v>
      </c>
      <c r="H18" s="60">
        <v>0</v>
      </c>
      <c r="I18" s="60">
        <v>850</v>
      </c>
      <c r="J18" s="60">
        <v>1275</v>
      </c>
      <c r="K18" s="60">
        <v>1700</v>
      </c>
      <c r="L18" s="61">
        <v>125</v>
      </c>
      <c r="M18" s="61">
        <v>0</v>
      </c>
      <c r="N18" s="60">
        <v>0</v>
      </c>
      <c r="O18" s="61">
        <v>510</v>
      </c>
      <c r="P18" s="60">
        <v>0</v>
      </c>
      <c r="R18" s="35"/>
      <c r="T18" s="54"/>
      <c r="U18" s="54"/>
    </row>
    <row r="19" spans="1:21" ht="21" x14ac:dyDescent="0.5">
      <c r="A19" s="47">
        <v>17</v>
      </c>
      <c r="B19" s="47" t="s">
        <v>587</v>
      </c>
      <c r="C19" s="55" t="s">
        <v>223</v>
      </c>
      <c r="D19" s="47" t="str">
        <f>INDEX(Leikmannaskrá!$A$2:$D$1156,MATCH(C19,Leikmannaskrá!$A$2:$A$1156,0),2)</f>
        <v>240609-3550</v>
      </c>
      <c r="E19" s="47" t="str">
        <f>INDEX(Leikmannaskrá!$A$2:$D$1156,MATCH(C19,Leikmannaskrá!$A$2:$A$1156,0),3)</f>
        <v>UMFA</v>
      </c>
      <c r="F19" s="47">
        <f>SUM(LARGE(H19:P19,{1;2;3;4;5}))</f>
        <v>3100</v>
      </c>
      <c r="G19" s="47">
        <f t="shared" si="1"/>
        <v>3100</v>
      </c>
      <c r="H19" s="60">
        <v>0</v>
      </c>
      <c r="I19" s="60">
        <v>850</v>
      </c>
      <c r="J19" s="60">
        <v>850</v>
      </c>
      <c r="K19" s="60">
        <v>1275</v>
      </c>
      <c r="L19" s="61">
        <v>0</v>
      </c>
      <c r="M19" s="60">
        <v>0</v>
      </c>
      <c r="N19" s="60">
        <v>0</v>
      </c>
      <c r="O19" s="61">
        <v>125</v>
      </c>
      <c r="P19" s="60">
        <v>0</v>
      </c>
    </row>
    <row r="20" spans="1:21" ht="21" x14ac:dyDescent="0.5">
      <c r="A20" s="44">
        <v>18</v>
      </c>
      <c r="B20" s="47" t="s">
        <v>587</v>
      </c>
      <c r="C20" s="55" t="s">
        <v>681</v>
      </c>
      <c r="D20" s="47" t="str">
        <f>INDEX(Leikmannaskrá!$A$2:$D$1156,MATCH(C20,Leikmannaskrá!$A$2:$A$1156,0),2)</f>
        <v>040108-2540</v>
      </c>
      <c r="E20" s="47" t="str">
        <f>INDEX(Leikmannaskrá!$A$2:$D$1156,MATCH(C20,Leikmannaskrá!$A$2:$A$1156,0),3)</f>
        <v>BH</v>
      </c>
      <c r="F20" s="47">
        <f t="array" ref="F20">SUM(LARGE(H20:P20,{1;2;3;4;5}))</f>
        <v>3025</v>
      </c>
      <c r="G20" s="47">
        <f t="shared" si="1"/>
        <v>3025</v>
      </c>
      <c r="H20" s="60">
        <v>0</v>
      </c>
      <c r="I20" s="60">
        <v>0</v>
      </c>
      <c r="J20" s="60">
        <v>0</v>
      </c>
      <c r="K20" s="60">
        <v>0</v>
      </c>
      <c r="L20" s="61">
        <v>850</v>
      </c>
      <c r="M20" s="61">
        <v>850</v>
      </c>
      <c r="N20" s="60">
        <v>1200</v>
      </c>
      <c r="O20" s="61">
        <v>0</v>
      </c>
      <c r="P20" s="60">
        <v>125</v>
      </c>
    </row>
    <row r="21" spans="1:21" ht="21" x14ac:dyDescent="0.5">
      <c r="A21" s="47">
        <v>19</v>
      </c>
      <c r="B21" s="47" t="s">
        <v>587</v>
      </c>
      <c r="C21" s="55" t="s">
        <v>482</v>
      </c>
      <c r="D21" s="47" t="str">
        <f>INDEX(Leikmannaskrá!$A$2:$D$1156,MATCH(C21,Leikmannaskrá!$A$2:$A$1156,0),2)</f>
        <v>260108-2710</v>
      </c>
      <c r="E21" s="47" t="str">
        <f>INDEX(Leikmannaskrá!$A$2:$D$1156,MATCH(C21,Leikmannaskrá!$A$2:$A$1156,0),3)</f>
        <v>TBS</v>
      </c>
      <c r="F21" s="47">
        <f t="array" ref="F21">SUM(LARGE(H21:P21,{1;2;3;4;5}))</f>
        <v>2975</v>
      </c>
      <c r="G21" s="47">
        <f t="shared" si="1"/>
        <v>2975</v>
      </c>
      <c r="H21" s="60">
        <v>0</v>
      </c>
      <c r="I21" s="60">
        <v>0</v>
      </c>
      <c r="J21" s="60">
        <v>0</v>
      </c>
      <c r="K21" s="60">
        <v>0</v>
      </c>
      <c r="L21" s="61">
        <v>1700</v>
      </c>
      <c r="M21" s="61">
        <v>1275</v>
      </c>
      <c r="N21" s="60">
        <v>0</v>
      </c>
      <c r="O21" s="61">
        <v>0</v>
      </c>
      <c r="P21" s="60">
        <v>0</v>
      </c>
    </row>
    <row r="22" spans="1:21" ht="21" x14ac:dyDescent="0.5">
      <c r="A22" s="44">
        <v>20</v>
      </c>
      <c r="B22" s="47" t="s">
        <v>587</v>
      </c>
      <c r="C22" s="55" t="s">
        <v>512</v>
      </c>
      <c r="D22" s="47" t="str">
        <f>INDEX(Leikmannaskrá!$A$2:$D$1156,MATCH(C22,Leikmannaskrá!$A$2:$A$1156,0),2)</f>
        <v>120684-2649</v>
      </c>
      <c r="E22" s="47" t="str">
        <f>INDEX(Leikmannaskrá!$A$2:$D$1156,MATCH(C22,Leikmannaskrá!$A$2:$A$1156,0),3)</f>
        <v>UMFA</v>
      </c>
      <c r="F22" s="47">
        <f t="array" ref="F22">SUM(LARGE(H22:P22,{1;2;3;4;5}))</f>
        <v>1700</v>
      </c>
      <c r="G22" s="47">
        <f t="shared" si="1"/>
        <v>1700</v>
      </c>
      <c r="H22" s="60">
        <v>0</v>
      </c>
      <c r="I22" s="60">
        <v>1700</v>
      </c>
      <c r="J22" s="60">
        <v>0</v>
      </c>
      <c r="K22" s="60">
        <v>0</v>
      </c>
      <c r="L22" s="61">
        <v>0</v>
      </c>
      <c r="M22" s="61">
        <v>0</v>
      </c>
      <c r="N22" s="60">
        <v>0</v>
      </c>
      <c r="O22" s="61">
        <v>0</v>
      </c>
      <c r="P22" s="60">
        <v>0</v>
      </c>
    </row>
    <row r="23" spans="1:21" ht="21" x14ac:dyDescent="0.5">
      <c r="A23" s="47">
        <v>21</v>
      </c>
      <c r="B23" s="47" t="s">
        <v>587</v>
      </c>
      <c r="C23" s="55" t="s">
        <v>290</v>
      </c>
      <c r="D23" s="47" t="str">
        <f>INDEX(Leikmannaskrá!$A$2:$D$1156,MATCH(C23,Leikmannaskrá!$A$2:$A$1156,0),2)</f>
        <v>150991-3829</v>
      </c>
      <c r="E23" s="47" t="str">
        <f>INDEX(Leikmannaskrá!$A$2:$D$1156,MATCH(C23,Leikmannaskrá!$A$2:$A$1156,0),3)</f>
        <v>KR</v>
      </c>
      <c r="F23" s="47">
        <f t="array" ref="F23">SUM(LARGE(H23:P23,{1;2;3;4;5}))</f>
        <v>1275</v>
      </c>
      <c r="G23" s="47">
        <f t="shared" si="1"/>
        <v>1275</v>
      </c>
      <c r="H23" s="60">
        <v>0</v>
      </c>
      <c r="I23" s="60">
        <v>0</v>
      </c>
      <c r="J23" s="60">
        <v>0</v>
      </c>
      <c r="K23" s="60">
        <v>0</v>
      </c>
      <c r="L23" s="61">
        <v>0</v>
      </c>
      <c r="M23" s="61">
        <v>0</v>
      </c>
      <c r="N23" s="60">
        <v>0</v>
      </c>
      <c r="O23" s="61">
        <v>1275</v>
      </c>
      <c r="P23" s="60">
        <v>0</v>
      </c>
    </row>
    <row r="24" spans="1:21" ht="21" x14ac:dyDescent="0.5">
      <c r="A24" s="44">
        <v>22</v>
      </c>
      <c r="B24" s="47" t="s">
        <v>587</v>
      </c>
      <c r="C24" s="55" t="s">
        <v>683</v>
      </c>
      <c r="D24" s="47" t="str">
        <f>INDEX(Leikmannaskrá!$A$2:$D$1156,MATCH(C24,Leikmannaskrá!$A$2:$A$1156,0),2)</f>
        <v>230307-2290</v>
      </c>
      <c r="E24" s="47" t="str">
        <f>INDEX(Leikmannaskrá!$A$2:$D$1156,MATCH(C24,Leikmannaskrá!$A$2:$A$1156,0),3)</f>
        <v>BH</v>
      </c>
      <c r="F24" s="47">
        <f t="array" ref="F24">SUM(LARGE(H24:P24,{1;2;3;4;5}))</f>
        <v>1100</v>
      </c>
      <c r="G24" s="47">
        <f t="shared" si="1"/>
        <v>1100</v>
      </c>
      <c r="H24" s="60">
        <v>0</v>
      </c>
      <c r="I24" s="60">
        <v>0</v>
      </c>
      <c r="J24" s="60">
        <v>0</v>
      </c>
      <c r="K24" s="60">
        <v>0</v>
      </c>
      <c r="L24" s="61">
        <v>125</v>
      </c>
      <c r="M24" s="61">
        <v>0</v>
      </c>
      <c r="N24" s="60">
        <v>0</v>
      </c>
      <c r="O24" s="61">
        <v>850</v>
      </c>
      <c r="P24" s="60">
        <v>125</v>
      </c>
    </row>
    <row r="25" spans="1:21" ht="21" x14ac:dyDescent="0.5">
      <c r="A25" s="47">
        <v>23</v>
      </c>
      <c r="B25" s="47" t="s">
        <v>587</v>
      </c>
      <c r="C25" s="55" t="s">
        <v>776</v>
      </c>
      <c r="D25" s="47" t="str">
        <f>INDEX(Leikmannaskrá!$A$2:$D$1156,MATCH(C25,Leikmannaskrá!$A$2:$A$1156,0),2)</f>
        <v>140484-4829</v>
      </c>
      <c r="E25" s="47" t="str">
        <f>INDEX(Leikmannaskrá!$A$2:$D$1156,MATCH(C25,Leikmannaskrá!$A$2:$A$1156,0),3)</f>
        <v>ÍA</v>
      </c>
      <c r="F25" s="47">
        <f t="array" ref="F25">SUM(LARGE(H25:P25,{1;2;3;4;5}))</f>
        <v>975</v>
      </c>
      <c r="G25" s="47">
        <f t="shared" si="1"/>
        <v>975</v>
      </c>
      <c r="H25" s="60">
        <v>0</v>
      </c>
      <c r="I25" s="60">
        <v>0</v>
      </c>
      <c r="J25" s="60">
        <v>0</v>
      </c>
      <c r="K25" s="60">
        <v>850</v>
      </c>
      <c r="L25" s="61">
        <v>125</v>
      </c>
      <c r="M25" s="60">
        <v>0</v>
      </c>
      <c r="N25" s="60">
        <v>0</v>
      </c>
      <c r="O25" s="61">
        <v>0</v>
      </c>
      <c r="P25" s="60">
        <v>0</v>
      </c>
    </row>
    <row r="26" spans="1:21" ht="21" x14ac:dyDescent="0.5">
      <c r="A26" s="44">
        <v>24</v>
      </c>
      <c r="B26" s="47" t="s">
        <v>587</v>
      </c>
      <c r="C26" s="55" t="s">
        <v>667</v>
      </c>
      <c r="D26" s="47" t="str">
        <f>INDEX(Leikmannaskrá!$A$2:$D$1156,MATCH(C26,Leikmannaskrá!$A$2:$A$1156,0),2)</f>
        <v>010510-3680</v>
      </c>
      <c r="E26" s="47" t="str">
        <f>INDEX(Leikmannaskrá!$A$2:$D$1156,MATCH(C26,Leikmannaskrá!$A$2:$A$1156,0),3)</f>
        <v>TBR</v>
      </c>
      <c r="F26" s="47">
        <f t="array" ref="F26">SUM(LARGE(H26:P26,{1;2;3;4;5}))</f>
        <v>760</v>
      </c>
      <c r="G26" s="47">
        <f t="shared" si="1"/>
        <v>760</v>
      </c>
      <c r="H26" s="60">
        <v>0</v>
      </c>
      <c r="I26" s="60">
        <v>0</v>
      </c>
      <c r="J26" s="60">
        <v>0</v>
      </c>
      <c r="K26" s="60">
        <v>0</v>
      </c>
      <c r="L26" s="61">
        <v>125</v>
      </c>
      <c r="M26" s="61">
        <v>510</v>
      </c>
      <c r="N26" s="60">
        <v>0</v>
      </c>
      <c r="O26" s="61">
        <v>0</v>
      </c>
      <c r="P26" s="60">
        <v>125</v>
      </c>
    </row>
    <row r="27" spans="1:21" ht="21" x14ac:dyDescent="0.5">
      <c r="A27" s="47">
        <v>25</v>
      </c>
      <c r="B27" s="47" t="s">
        <v>587</v>
      </c>
      <c r="C27" s="48" t="s">
        <v>492</v>
      </c>
      <c r="D27" s="47" t="str">
        <f>INDEX(Leikmannaskrá!$A$2:$D$1156,MATCH(C27,Leikmannaskrá!$A$2:$A$1156,0),2)</f>
        <v>111299-2429</v>
      </c>
      <c r="E27" s="47" t="str">
        <f>INDEX(Leikmannaskrá!$A$2:$D$1156,MATCH(C27,Leikmannaskrá!$A$2:$A$1156,0),3)</f>
        <v>BH</v>
      </c>
      <c r="F27" s="47">
        <f>SUM(LARGE(H27:P27,{1;2;3;4;5}))</f>
        <v>500</v>
      </c>
      <c r="G27" s="47">
        <f t="shared" si="1"/>
        <v>500</v>
      </c>
      <c r="H27" s="60">
        <v>0</v>
      </c>
      <c r="I27" s="60">
        <v>0</v>
      </c>
      <c r="J27" s="60">
        <v>0</v>
      </c>
      <c r="K27" s="60">
        <v>0</v>
      </c>
      <c r="L27" s="61">
        <v>0</v>
      </c>
      <c r="M27" s="60">
        <v>0</v>
      </c>
      <c r="N27" s="60">
        <v>0</v>
      </c>
      <c r="O27" s="61">
        <v>0</v>
      </c>
      <c r="P27" s="60">
        <v>500</v>
      </c>
    </row>
    <row r="28" spans="1:21" ht="21" x14ac:dyDescent="0.5">
      <c r="A28" s="44">
        <v>26</v>
      </c>
      <c r="B28" s="47" t="s">
        <v>587</v>
      </c>
      <c r="C28" s="55" t="s">
        <v>57</v>
      </c>
      <c r="D28" s="47" t="str">
        <f>INDEX(Leikmannaskrá!$A$2:$D$1156,MATCH(C28,Leikmannaskrá!$A$2:$A$1156,0),2)</f>
        <v>300898-2979</v>
      </c>
      <c r="E28" s="47" t="str">
        <f>INDEX(Leikmannaskrá!$A$2:$D$1156,MATCH(C28,Leikmannaskrá!$A$2:$A$1156,0),3)</f>
        <v>TBR</v>
      </c>
      <c r="F28" s="47">
        <f t="array" ref="F28">SUM(LARGE(H28:P28,{1;2;3;4;5}))</f>
        <v>500</v>
      </c>
      <c r="G28" s="47">
        <f t="shared" si="1"/>
        <v>500</v>
      </c>
      <c r="H28" s="60">
        <v>0</v>
      </c>
      <c r="I28" s="60">
        <v>0</v>
      </c>
      <c r="J28" s="60">
        <v>0</v>
      </c>
      <c r="K28" s="60">
        <v>0</v>
      </c>
      <c r="L28" s="61">
        <v>0</v>
      </c>
      <c r="M28" s="61">
        <v>0</v>
      </c>
      <c r="N28" s="60">
        <v>0</v>
      </c>
      <c r="O28" s="61">
        <v>0</v>
      </c>
      <c r="P28" s="60">
        <v>500</v>
      </c>
    </row>
    <row r="29" spans="1:21" ht="21" x14ac:dyDescent="0.5">
      <c r="A29" s="47">
        <v>27</v>
      </c>
      <c r="B29" s="47" t="s">
        <v>587</v>
      </c>
      <c r="C29" s="55" t="s">
        <v>663</v>
      </c>
      <c r="D29" s="47" t="str">
        <f>INDEX(Leikmannaskrá!$A$2:$D$1156,MATCH(C29,Leikmannaskrá!$A$2:$A$1156,0),2)</f>
        <v>250107-2340</v>
      </c>
      <c r="E29" s="47" t="str">
        <f>INDEX(Leikmannaskrá!$A$2:$D$1156,MATCH(C29,Leikmannaskrá!$A$2:$A$1156,0),3)</f>
        <v>BH</v>
      </c>
      <c r="F29" s="47">
        <f t="array" ref="F29">SUM(LARGE(H29:P29,{1;2;3;4;5}))</f>
        <v>250</v>
      </c>
      <c r="G29" s="47">
        <f t="shared" si="1"/>
        <v>250</v>
      </c>
      <c r="H29" s="60">
        <v>0</v>
      </c>
      <c r="I29" s="60">
        <v>0</v>
      </c>
      <c r="J29" s="60">
        <v>0</v>
      </c>
      <c r="K29" s="60">
        <v>0</v>
      </c>
      <c r="L29" s="61">
        <v>125</v>
      </c>
      <c r="M29" s="61">
        <v>125</v>
      </c>
      <c r="N29" s="60">
        <v>0</v>
      </c>
      <c r="O29" s="61">
        <v>0</v>
      </c>
      <c r="P29" s="60">
        <v>0</v>
      </c>
    </row>
    <row r="30" spans="1:21" ht="21" x14ac:dyDescent="0.5">
      <c r="A30" s="44">
        <v>28</v>
      </c>
      <c r="B30" s="47" t="s">
        <v>587</v>
      </c>
      <c r="C30" s="55" t="s">
        <v>199</v>
      </c>
      <c r="D30" s="47" t="str">
        <f>INDEX(Leikmannaskrá!$A$2:$D$1156,MATCH(C30,Leikmannaskrá!$A$2:$A$1156,0),2)</f>
        <v>020997-2069</v>
      </c>
      <c r="E30" s="47" t="str">
        <f>INDEX(Leikmannaskrá!$A$2:$D$1156,MATCH(C30,Leikmannaskrá!$A$2:$A$1156,0),3)</f>
        <v>BH</v>
      </c>
      <c r="F30" s="47">
        <f t="array" ref="F30">SUM(LARGE(H30:P30,{1;2;3;4;5}))</f>
        <v>125</v>
      </c>
      <c r="G30" s="47">
        <f t="shared" si="1"/>
        <v>125</v>
      </c>
      <c r="H30" s="60">
        <v>0</v>
      </c>
      <c r="I30" s="60">
        <v>0</v>
      </c>
      <c r="J30" s="60">
        <v>0</v>
      </c>
      <c r="K30" s="60">
        <v>0</v>
      </c>
      <c r="L30" s="61">
        <v>125</v>
      </c>
      <c r="M30" s="60">
        <v>0</v>
      </c>
      <c r="N30" s="60">
        <v>0</v>
      </c>
      <c r="O30" s="61">
        <v>0</v>
      </c>
      <c r="P30" s="60">
        <v>0</v>
      </c>
    </row>
    <row r="31" spans="1:21" ht="21" x14ac:dyDescent="0.5">
      <c r="A31" s="47">
        <v>29</v>
      </c>
      <c r="B31" s="47" t="s">
        <v>587</v>
      </c>
      <c r="C31" s="71" t="s">
        <v>641</v>
      </c>
      <c r="D31" s="47" t="str">
        <f>INDEX(Leikmannaskrá!$A$2:$D$1156,MATCH(C31,Leikmannaskrá!$A$2:$A$1156,0),2)</f>
        <v>101209-4660</v>
      </c>
      <c r="E31" s="47" t="str">
        <f>INDEX(Leikmannaskrá!$A$2:$D$1156,MATCH(C31,Leikmannaskrá!$A$2:$A$1156,0),3)</f>
        <v>KR</v>
      </c>
      <c r="F31" s="47">
        <f t="array" ref="F31">SUM(LARGE(H31:P31,{1;2;3;4;5}))</f>
        <v>0</v>
      </c>
      <c r="G31" s="47">
        <f t="shared" si="1"/>
        <v>0</v>
      </c>
      <c r="H31" s="60">
        <v>0</v>
      </c>
      <c r="I31" s="60">
        <v>0</v>
      </c>
      <c r="J31" s="60">
        <v>0</v>
      </c>
      <c r="K31" s="60">
        <v>0</v>
      </c>
      <c r="L31" s="61">
        <v>0</v>
      </c>
      <c r="M31" s="61">
        <v>0</v>
      </c>
      <c r="N31" s="60">
        <v>0</v>
      </c>
      <c r="O31" s="61">
        <v>0</v>
      </c>
      <c r="P31" s="60">
        <v>0</v>
      </c>
    </row>
    <row r="32" spans="1:21" x14ac:dyDescent="0.35">
      <c r="M32" s="34"/>
    </row>
    <row r="33" spans="3:13" x14ac:dyDescent="0.35">
      <c r="M33" s="34"/>
    </row>
    <row r="34" spans="3:13" x14ac:dyDescent="0.35">
      <c r="M34" s="34"/>
    </row>
    <row r="35" spans="3:13" x14ac:dyDescent="0.35">
      <c r="M35" s="34"/>
    </row>
    <row r="36" spans="3:13" x14ac:dyDescent="0.35">
      <c r="M36" s="34"/>
    </row>
    <row r="37" spans="3:13" x14ac:dyDescent="0.35">
      <c r="M37" s="34"/>
    </row>
    <row r="46" spans="3:13" ht="21" x14ac:dyDescent="0.5">
      <c r="C46" s="59"/>
    </row>
  </sheetData>
  <mergeCells count="1">
    <mergeCell ref="A1:P1"/>
  </mergeCells>
  <pageMargins left="0.7" right="0.7" top="0.75" bottom="0.75" header="0.511811023622047" footer="0.511811023622047"/>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141"/>
  <sheetViews>
    <sheetView tabSelected="1" zoomScale="84" zoomScaleNormal="84" workbookViewId="0">
      <selection activeCell="Q2" sqref="Q2"/>
    </sheetView>
  </sheetViews>
  <sheetFormatPr defaultColWidth="8.54296875" defaultRowHeight="14.5" x14ac:dyDescent="0.35"/>
  <cols>
    <col min="2" max="2" width="17.453125" customWidth="1"/>
    <col min="3" max="4" width="45.81640625" customWidth="1"/>
    <col min="5" max="5" width="14.81640625" style="35" customWidth="1"/>
    <col min="6" max="6" width="10.81640625" customWidth="1"/>
    <col min="7" max="7" width="11.453125" customWidth="1"/>
    <col min="8" max="8" width="15.453125" customWidth="1"/>
    <col min="9" max="9" width="12.54296875" customWidth="1"/>
    <col min="10" max="11" width="13.81640625" style="34" customWidth="1"/>
    <col min="12" max="12" width="13.81640625" customWidth="1"/>
    <col min="13" max="13" width="11.1796875" style="34" customWidth="1"/>
    <col min="14" max="14" width="13.453125" style="34" customWidth="1"/>
    <col min="15" max="15" width="13.54296875" style="34" customWidth="1"/>
  </cols>
  <sheetData>
    <row r="1" spans="1:21" ht="30" customHeight="1" x14ac:dyDescent="0.6">
      <c r="A1" s="86" t="s">
        <v>589</v>
      </c>
      <c r="B1" s="86"/>
      <c r="C1" s="86"/>
      <c r="D1" s="86"/>
      <c r="E1" s="86"/>
      <c r="F1" s="86"/>
      <c r="G1" s="86"/>
      <c r="H1" s="86"/>
      <c r="I1" s="86"/>
      <c r="J1" s="86"/>
      <c r="K1" s="86"/>
      <c r="L1" s="86"/>
      <c r="M1" s="86"/>
      <c r="N1" s="86"/>
      <c r="O1" s="86"/>
    </row>
    <row r="2" spans="1:21" ht="63" x14ac:dyDescent="0.5">
      <c r="A2" s="36" t="s">
        <v>581</v>
      </c>
      <c r="B2" s="36" t="s">
        <v>568</v>
      </c>
      <c r="C2" s="37" t="s">
        <v>582</v>
      </c>
      <c r="D2" s="37" t="str">
        <f>Leikmannaskrá!B1</f>
        <v>Keppnisnr.</v>
      </c>
      <c r="E2" s="38" t="s">
        <v>47</v>
      </c>
      <c r="F2" s="38" t="s">
        <v>583</v>
      </c>
      <c r="G2" s="39" t="s">
        <v>584</v>
      </c>
      <c r="H2" s="41" t="s">
        <v>743</v>
      </c>
      <c r="I2" s="42" t="s">
        <v>749</v>
      </c>
      <c r="J2" s="41" t="s">
        <v>765</v>
      </c>
      <c r="K2" s="41" t="s">
        <v>678</v>
      </c>
      <c r="L2" s="41" t="s">
        <v>695</v>
      </c>
      <c r="M2" s="42" t="s">
        <v>700</v>
      </c>
      <c r="N2" s="41" t="s">
        <v>704</v>
      </c>
      <c r="O2" s="43" t="s">
        <v>723</v>
      </c>
    </row>
    <row r="3" spans="1:21" ht="21" x14ac:dyDescent="0.5">
      <c r="A3" s="44">
        <v>1</v>
      </c>
      <c r="B3" s="44" t="s">
        <v>585</v>
      </c>
      <c r="C3" s="45" t="s">
        <v>163</v>
      </c>
      <c r="D3" s="44" t="str">
        <f>INDEX(Leikmannaskrá!$A$2:$D$1156,MATCH(C3,Leikmannaskrá!$A$2:$A$1156,0),2)</f>
        <v>090598-2529</v>
      </c>
      <c r="E3" s="44" t="str">
        <f>INDEX(Leikmannaskrá!$A$2:$D$1156,MATCH(C3,Leikmannaskrá!$A$2:$A$1156,0),3)</f>
        <v>TBR</v>
      </c>
      <c r="F3" s="44">
        <f>SUM(LARGE(H3:O3,{1;2;3;4;5}))</f>
        <v>46000</v>
      </c>
      <c r="G3" s="44">
        <f>SUM(H3:O3)</f>
        <v>64400</v>
      </c>
      <c r="H3" s="60">
        <v>9200</v>
      </c>
      <c r="I3" s="60">
        <v>9200</v>
      </c>
      <c r="J3" s="60">
        <v>9200</v>
      </c>
      <c r="K3" s="60">
        <v>9200</v>
      </c>
      <c r="L3" s="60">
        <v>9200</v>
      </c>
      <c r="M3" s="60">
        <v>0</v>
      </c>
      <c r="N3" s="60">
        <v>9200</v>
      </c>
      <c r="O3" s="60">
        <v>9200</v>
      </c>
    </row>
    <row r="4" spans="1:21" ht="21" x14ac:dyDescent="0.5">
      <c r="A4" s="44">
        <v>2</v>
      </c>
      <c r="B4" s="44" t="s">
        <v>585</v>
      </c>
      <c r="C4" s="48" t="s">
        <v>376</v>
      </c>
      <c r="D4" s="47" t="str">
        <f>INDEX(Leikmannaskrá!$A$2:$D$1156,MATCH(C4,Leikmannaskrá!$A$2:$A$1156,0),2)</f>
        <v>190697-2589</v>
      </c>
      <c r="E4" s="47" t="str">
        <f>INDEX(Leikmannaskrá!$A$2:$D$1156,MATCH(C4,Leikmannaskrá!$A$2:$A$1156,0),3)</f>
        <v>TBR</v>
      </c>
      <c r="F4" s="47">
        <f>SUM(LARGE(H4:O4,{1;2;3;4;5}))</f>
        <v>46000</v>
      </c>
      <c r="G4" s="47">
        <f>SUM(H4:O4)</f>
        <v>64400</v>
      </c>
      <c r="H4" s="60">
        <v>9200</v>
      </c>
      <c r="I4" s="60">
        <v>9200</v>
      </c>
      <c r="J4" s="60">
        <v>9200</v>
      </c>
      <c r="K4" s="60">
        <v>9200</v>
      </c>
      <c r="L4" s="60">
        <v>9200</v>
      </c>
      <c r="M4" s="60">
        <v>0</v>
      </c>
      <c r="N4" s="60">
        <v>9200</v>
      </c>
      <c r="O4" s="60">
        <v>9200</v>
      </c>
    </row>
    <row r="5" spans="1:21" ht="21" x14ac:dyDescent="0.5">
      <c r="A5" s="44">
        <v>3</v>
      </c>
      <c r="B5" s="44" t="s">
        <v>585</v>
      </c>
      <c r="C5" s="48" t="s">
        <v>157</v>
      </c>
      <c r="D5" s="47" t="str">
        <f>INDEX(Leikmannaskrá!$A$2:$D$1156,MATCH(C5,Leikmannaskrá!$A$2:$A$1156,0),2)</f>
        <v>260496-2639</v>
      </c>
      <c r="E5" s="47" t="str">
        <f>INDEX(Leikmannaskrá!$A$2:$D$1156,MATCH(C5,Leikmannaskrá!$A$2:$A$1156,0),3)</f>
        <v>TBR</v>
      </c>
      <c r="F5" s="47">
        <f>SUM(LARGE(H5:O5,{1;2;3;4;5}))</f>
        <v>36800</v>
      </c>
      <c r="G5" s="47">
        <f>SUM(H5:O5)</f>
        <v>36800</v>
      </c>
      <c r="H5" s="60">
        <v>0</v>
      </c>
      <c r="I5" s="60">
        <v>0</v>
      </c>
      <c r="J5" s="60">
        <v>6900</v>
      </c>
      <c r="K5" s="60">
        <v>0</v>
      </c>
      <c r="L5" s="60">
        <v>6900</v>
      </c>
      <c r="M5" s="60">
        <v>9200</v>
      </c>
      <c r="N5" s="60">
        <v>6900</v>
      </c>
      <c r="O5" s="60">
        <v>6900</v>
      </c>
    </row>
    <row r="6" spans="1:21" ht="21" x14ac:dyDescent="0.5">
      <c r="A6" s="44">
        <v>4</v>
      </c>
      <c r="B6" s="44" t="s">
        <v>585</v>
      </c>
      <c r="C6" s="48" t="s">
        <v>342</v>
      </c>
      <c r="D6" s="47" t="str">
        <f>INDEX(Leikmannaskrá!$A$2:$D$1156,MATCH(C6,Leikmannaskrá!$A$2:$A$1156,0),2)</f>
        <v>060991-2359</v>
      </c>
      <c r="E6" s="47" t="str">
        <f>INDEX(Leikmannaskrá!$A$2:$D$1156,MATCH(C6,Leikmannaskrá!$A$2:$A$1156,0),3)</f>
        <v>TBR</v>
      </c>
      <c r="F6" s="47">
        <f>SUM(LARGE(H6:O6,{1;2;3;4;5}))</f>
        <v>29900</v>
      </c>
      <c r="G6" s="47">
        <f>SUM(H6:O6)</f>
        <v>29900</v>
      </c>
      <c r="H6" s="60">
        <v>0</v>
      </c>
      <c r="I6" s="60">
        <v>0</v>
      </c>
      <c r="J6" s="60">
        <v>0</v>
      </c>
      <c r="K6" s="60">
        <v>0</v>
      </c>
      <c r="L6" s="60">
        <v>6900</v>
      </c>
      <c r="M6" s="60">
        <v>9200</v>
      </c>
      <c r="N6" s="60">
        <v>6900</v>
      </c>
      <c r="O6" s="60">
        <v>6900</v>
      </c>
    </row>
    <row r="7" spans="1:21" ht="21" x14ac:dyDescent="0.5">
      <c r="A7" s="44">
        <v>5</v>
      </c>
      <c r="B7" s="44" t="s">
        <v>585</v>
      </c>
      <c r="C7" s="48" t="s">
        <v>185</v>
      </c>
      <c r="D7" s="47" t="str">
        <f>INDEX(Leikmannaskrá!$A$2:$D$1156,MATCH(C7,Leikmannaskrá!$A$2:$A$1156,0),2)</f>
        <v>300595-3169</v>
      </c>
      <c r="E7" s="47" t="str">
        <f>INDEX(Leikmannaskrá!$A$2:$D$1156,MATCH(C7,Leikmannaskrá!$A$2:$A$1156,0),3)</f>
        <v>TBR</v>
      </c>
      <c r="F7" s="47">
        <f>SUM(LARGE(H7:O7,{1;2;3;4;5}))</f>
        <v>27600</v>
      </c>
      <c r="G7" s="47">
        <f>SUM(H7:O7)</f>
        <v>31360</v>
      </c>
      <c r="H7" s="60">
        <v>6900</v>
      </c>
      <c r="I7" s="60">
        <v>4600</v>
      </c>
      <c r="J7" s="60">
        <v>2760</v>
      </c>
      <c r="K7" s="60">
        <v>4600</v>
      </c>
      <c r="L7" s="60">
        <v>500</v>
      </c>
      <c r="M7" s="60">
        <v>6900</v>
      </c>
      <c r="N7" s="60">
        <v>4600</v>
      </c>
      <c r="O7" s="60">
        <v>500</v>
      </c>
    </row>
    <row r="8" spans="1:21" ht="21" x14ac:dyDescent="0.5">
      <c r="A8" s="44">
        <v>6</v>
      </c>
      <c r="B8" s="44" t="s">
        <v>585</v>
      </c>
      <c r="C8" s="48" t="s">
        <v>251</v>
      </c>
      <c r="D8" s="47" t="str">
        <f>INDEX(Leikmannaskrá!$A$2:$D$1156,MATCH(C8,Leikmannaskrá!$A$2:$A$1156,0),2)</f>
        <v>160104-2440</v>
      </c>
      <c r="E8" s="47" t="str">
        <f>INDEX(Leikmannaskrá!$A$2:$D$1156,MATCH(C8,Leikmannaskrá!$A$2:$A$1156,0),3)</f>
        <v>BH</v>
      </c>
      <c r="F8" s="47">
        <f>SUM(LARGE(H8:O8,{1;2;3;4;5}))</f>
        <v>27600</v>
      </c>
      <c r="G8" s="47">
        <f>SUM(H8:O8)</f>
        <v>28600</v>
      </c>
      <c r="H8" s="60">
        <v>4600</v>
      </c>
      <c r="I8" s="60">
        <v>6900</v>
      </c>
      <c r="J8" s="60">
        <v>0</v>
      </c>
      <c r="K8" s="60">
        <v>6900</v>
      </c>
      <c r="L8" s="60">
        <v>4600</v>
      </c>
      <c r="M8" s="60">
        <v>4600</v>
      </c>
      <c r="N8" s="60">
        <v>500</v>
      </c>
      <c r="O8" s="60">
        <v>500</v>
      </c>
    </row>
    <row r="9" spans="1:21" ht="21" x14ac:dyDescent="0.5">
      <c r="A9" s="44">
        <v>7</v>
      </c>
      <c r="B9" s="44" t="s">
        <v>585</v>
      </c>
      <c r="C9" s="48" t="s">
        <v>261</v>
      </c>
      <c r="D9" s="47" t="str">
        <f>INDEX(Leikmannaskrá!$A$2:$D$1156,MATCH(C9,Leikmannaskrá!$A$2:$A$1156,0),2)</f>
        <v>131003-2260</v>
      </c>
      <c r="E9" s="47" t="str">
        <f>INDEX(Leikmannaskrá!$A$2:$D$1156,MATCH(C9,Leikmannaskrá!$A$2:$A$1156,0),3)</f>
        <v>TBR</v>
      </c>
      <c r="F9" s="47">
        <f>SUM(LARGE(H9:O9,{1;2;3;4;5}))</f>
        <v>25300</v>
      </c>
      <c r="G9" s="47">
        <f>SUM(H9:O9)</f>
        <v>26800</v>
      </c>
      <c r="H9" s="60">
        <v>500</v>
      </c>
      <c r="I9" s="60">
        <v>4600</v>
      </c>
      <c r="J9" s="60">
        <v>4600</v>
      </c>
      <c r="K9" s="60">
        <v>4600</v>
      </c>
      <c r="L9" s="60">
        <v>500</v>
      </c>
      <c r="M9" s="60">
        <v>6900</v>
      </c>
      <c r="N9" s="60">
        <v>4600</v>
      </c>
      <c r="O9" s="60">
        <v>500</v>
      </c>
    </row>
    <row r="10" spans="1:21" ht="21" x14ac:dyDescent="0.5">
      <c r="A10" s="44">
        <v>8</v>
      </c>
      <c r="B10" s="44" t="s">
        <v>585</v>
      </c>
      <c r="C10" s="66" t="s">
        <v>187</v>
      </c>
      <c r="D10" s="47" t="str">
        <f>INDEX(Leikmannaskrá!$A$2:$D$1156,MATCH(C10,Leikmannaskrá!$A$2:$A$1156,0),2)</f>
        <v>031106-2810</v>
      </c>
      <c r="E10" s="47" t="str">
        <f>INDEX(Leikmannaskrá!$A$2:$D$1156,MATCH(C10,Leikmannaskrá!$A$2:$A$1156,0),3)</f>
        <v>TBR</v>
      </c>
      <c r="F10" s="47">
        <f>SUM(LARGE(H10:O10,{1;2;3;4;5}))</f>
        <v>21860</v>
      </c>
      <c r="G10" s="47">
        <f>SUM(H10:O10)</f>
        <v>21860</v>
      </c>
      <c r="H10" s="60">
        <v>6900</v>
      </c>
      <c r="I10" s="60">
        <v>4600</v>
      </c>
      <c r="J10" s="60">
        <v>2760</v>
      </c>
      <c r="K10" s="60">
        <v>0</v>
      </c>
      <c r="L10" s="60">
        <v>0</v>
      </c>
      <c r="M10" s="60">
        <v>4600</v>
      </c>
      <c r="N10" s="60">
        <v>0</v>
      </c>
      <c r="O10" s="60">
        <v>3000</v>
      </c>
    </row>
    <row r="11" spans="1:21" ht="21" x14ac:dyDescent="0.5">
      <c r="A11" s="44">
        <v>9</v>
      </c>
      <c r="B11" s="44" t="s">
        <v>585</v>
      </c>
      <c r="C11" s="48" t="s">
        <v>448</v>
      </c>
      <c r="D11" s="47" t="str">
        <f>INDEX(Leikmannaskrá!$A$2:$D$1156,MATCH(C11,Leikmannaskrá!$A$2:$A$1156,0),2)</f>
        <v>240697-3789</v>
      </c>
      <c r="E11" s="47" t="str">
        <f>INDEX(Leikmannaskrá!$A$2:$D$1156,MATCH(C11,Leikmannaskrá!$A$2:$A$1156,0),3)</f>
        <v>BH</v>
      </c>
      <c r="F11" s="47">
        <f>SUM(LARGE(H11:O11,{1;2;3;4;5}))</f>
        <v>21200</v>
      </c>
      <c r="G11" s="47">
        <f>SUM(H11:O11)</f>
        <v>21200</v>
      </c>
      <c r="H11" s="60">
        <v>4600</v>
      </c>
      <c r="I11" s="60">
        <v>6900</v>
      </c>
      <c r="J11" s="60">
        <v>4600</v>
      </c>
      <c r="K11" s="60">
        <v>0</v>
      </c>
      <c r="L11" s="60">
        <v>500</v>
      </c>
      <c r="M11" s="60">
        <v>0</v>
      </c>
      <c r="N11" s="60">
        <v>0</v>
      </c>
      <c r="O11" s="60">
        <v>4600</v>
      </c>
    </row>
    <row r="12" spans="1:21" ht="21" x14ac:dyDescent="0.5">
      <c r="A12" s="44">
        <v>10</v>
      </c>
      <c r="B12" s="44" t="s">
        <v>585</v>
      </c>
      <c r="C12" s="66" t="s">
        <v>151</v>
      </c>
      <c r="D12" s="47" t="str">
        <f>INDEX(Leikmannaskrá!$A$2:$D$1156,MATCH(C12,Leikmannaskrá!$A$2:$A$1156,0),2)</f>
        <v>130605-2140</v>
      </c>
      <c r="E12" s="47" t="str">
        <f>INDEX(Leikmannaskrá!$A$2:$D$1156,MATCH(C12,Leikmannaskrá!$A$2:$A$1156,0),3)</f>
        <v>TBR</v>
      </c>
      <c r="F12" s="47">
        <f>SUM(LARGE(H12:O12,{1;2;3;4;5}))</f>
        <v>15100</v>
      </c>
      <c r="G12" s="47">
        <f>SUM(H12:O12)</f>
        <v>16600</v>
      </c>
      <c r="H12" s="60">
        <v>4600</v>
      </c>
      <c r="I12" s="60">
        <v>500</v>
      </c>
      <c r="J12" s="60">
        <v>500</v>
      </c>
      <c r="K12" s="60">
        <v>2000</v>
      </c>
      <c r="L12" s="60">
        <v>4000</v>
      </c>
      <c r="M12" s="60">
        <v>4000</v>
      </c>
      <c r="N12" s="60">
        <v>500</v>
      </c>
      <c r="O12" s="60">
        <v>500</v>
      </c>
    </row>
    <row r="13" spans="1:21" ht="21" x14ac:dyDescent="0.5">
      <c r="A13" s="44">
        <v>11</v>
      </c>
      <c r="B13" s="44" t="s">
        <v>585</v>
      </c>
      <c r="C13" s="48" t="s">
        <v>193</v>
      </c>
      <c r="D13" s="47" t="str">
        <f>INDEX(Leikmannaskrá!$A$2:$D$1156,MATCH(C13,Leikmannaskrá!$A$2:$A$1156,0),2)</f>
        <v>060905-3120</v>
      </c>
      <c r="E13" s="47" t="str">
        <f>INDEX(Leikmannaskrá!$A$2:$D$1156,MATCH(C13,Leikmannaskrá!$A$2:$A$1156,0),3)</f>
        <v>TBR</v>
      </c>
      <c r="F13" s="47">
        <f>SUM(LARGE(H13:O13,{1;2;3;4;5}))</f>
        <v>15100</v>
      </c>
      <c r="G13" s="47">
        <f>SUM(H13:O13)</f>
        <v>16600</v>
      </c>
      <c r="H13" s="60">
        <v>4600</v>
      </c>
      <c r="I13" s="60">
        <v>500</v>
      </c>
      <c r="J13" s="60">
        <v>500</v>
      </c>
      <c r="K13" s="60">
        <v>2000</v>
      </c>
      <c r="L13" s="60">
        <v>4000</v>
      </c>
      <c r="M13" s="60">
        <v>4000</v>
      </c>
      <c r="N13" s="60">
        <v>500</v>
      </c>
      <c r="O13" s="60">
        <v>500</v>
      </c>
      <c r="Q13" s="35"/>
      <c r="S13" s="35"/>
      <c r="T13" s="54"/>
      <c r="U13" s="54"/>
    </row>
    <row r="14" spans="1:21" ht="21.5" thickBot="1" x14ac:dyDescent="0.55000000000000004">
      <c r="A14" s="50">
        <v>12</v>
      </c>
      <c r="B14" s="50" t="s">
        <v>585</v>
      </c>
      <c r="C14" s="56" t="s">
        <v>173</v>
      </c>
      <c r="D14" s="50" t="str">
        <f>INDEX(Leikmannaskrá!$A$2:$D$1156,MATCH(C14,Leikmannaskrá!$A$2:$A$1156,0),2)</f>
        <v>120708-2790</v>
      </c>
      <c r="E14" s="50" t="str">
        <f>INDEX(Leikmannaskrá!$A$2:$D$1156,MATCH(C14,Leikmannaskrá!$A$2:$A$1156,0),3)</f>
        <v>TBR</v>
      </c>
      <c r="F14" s="50">
        <f>SUM(LARGE(H14:O14,{1;2;3;4;5}))</f>
        <v>13500</v>
      </c>
      <c r="G14" s="50">
        <f>SUM(H14:O14)</f>
        <v>13750</v>
      </c>
      <c r="H14" s="62">
        <v>0</v>
      </c>
      <c r="I14" s="62">
        <v>0</v>
      </c>
      <c r="J14" s="62">
        <v>4000</v>
      </c>
      <c r="K14" s="62">
        <v>3000</v>
      </c>
      <c r="L14" s="62">
        <v>500</v>
      </c>
      <c r="M14" s="62">
        <v>3000</v>
      </c>
      <c r="N14" s="62">
        <v>3000</v>
      </c>
      <c r="O14" s="62">
        <v>250</v>
      </c>
      <c r="Q14" s="35"/>
    </row>
    <row r="15" spans="1:21" ht="21" x14ac:dyDescent="0.5">
      <c r="A15" s="44">
        <v>13</v>
      </c>
      <c r="B15" s="44" t="s">
        <v>586</v>
      </c>
      <c r="C15" s="45" t="s">
        <v>149</v>
      </c>
      <c r="D15" s="44" t="str">
        <f>INDEX(Leikmannaskrá!$A$2:$D$1156,MATCH(C15,Leikmannaskrá!$A$2:$A$1156,0),2)</f>
        <v>291201-3260</v>
      </c>
      <c r="E15" s="44" t="str">
        <f>INDEX(Leikmannaskrá!$A$2:$D$1156,MATCH(C15,Leikmannaskrá!$A$2:$A$1156,0),3)</f>
        <v>BH</v>
      </c>
      <c r="F15" s="44">
        <f>SUM(LARGE(H15:O15,{1;2;3;4;5}))</f>
        <v>12500</v>
      </c>
      <c r="G15" s="44">
        <f>SUM(H15:O15)</f>
        <v>12500</v>
      </c>
      <c r="H15" s="63">
        <v>0</v>
      </c>
      <c r="I15" s="63">
        <v>0</v>
      </c>
      <c r="J15" s="63">
        <v>0</v>
      </c>
      <c r="K15" s="63">
        <v>6900</v>
      </c>
      <c r="L15" s="63">
        <v>4600</v>
      </c>
      <c r="M15" s="63">
        <v>0</v>
      </c>
      <c r="N15" s="63">
        <v>500</v>
      </c>
      <c r="O15" s="63">
        <v>500</v>
      </c>
      <c r="Q15" s="35"/>
    </row>
    <row r="16" spans="1:21" ht="21" x14ac:dyDescent="0.5">
      <c r="A16" s="44">
        <v>14</v>
      </c>
      <c r="B16" s="44" t="s">
        <v>586</v>
      </c>
      <c r="C16" s="48" t="s">
        <v>129</v>
      </c>
      <c r="D16" s="47" t="str">
        <f>INDEX(Leikmannaskrá!$A$2:$D$1156,MATCH(C16,Leikmannaskrá!$A$2:$A$1156,0),2)</f>
        <v>140687-2199</v>
      </c>
      <c r="E16" s="47" t="str">
        <f>INDEX(Leikmannaskrá!$A$2:$D$1156,MATCH(C16,Leikmannaskrá!$A$2:$A$1156,0),3)</f>
        <v>TBR</v>
      </c>
      <c r="F16" s="47">
        <f>SUM(LARGE(H16:O16,{1;2;3;4;5}))</f>
        <v>12460</v>
      </c>
      <c r="G16" s="47">
        <f>SUM(H16:O16)</f>
        <v>12460</v>
      </c>
      <c r="H16" s="60">
        <v>0</v>
      </c>
      <c r="I16" s="60">
        <v>0</v>
      </c>
      <c r="J16" s="60">
        <v>0</v>
      </c>
      <c r="K16" s="60">
        <v>2760</v>
      </c>
      <c r="L16" s="60">
        <v>4600</v>
      </c>
      <c r="M16" s="60">
        <v>0</v>
      </c>
      <c r="N16" s="60">
        <v>4600</v>
      </c>
      <c r="O16" s="60">
        <v>500</v>
      </c>
      <c r="Q16" s="35"/>
    </row>
    <row r="17" spans="1:15" ht="21" x14ac:dyDescent="0.5">
      <c r="A17" s="44">
        <v>15</v>
      </c>
      <c r="B17" s="44" t="s">
        <v>586</v>
      </c>
      <c r="C17" s="55" t="s">
        <v>233</v>
      </c>
      <c r="D17" s="47" t="str">
        <f>INDEX(Leikmannaskrá!$A$2:$D$1156,MATCH(C17,Leikmannaskrá!$A$2:$A$1156,0),2)</f>
        <v>061106-2270</v>
      </c>
      <c r="E17" s="47" t="str">
        <f>INDEX(Leikmannaskrá!$A$2:$D$1156,MATCH(C17,Leikmannaskrá!$A$2:$A$1156,0),3)</f>
        <v>TBR</v>
      </c>
      <c r="F17" s="47">
        <v>12100</v>
      </c>
      <c r="G17" s="47">
        <f>SUM(H17:O17)</f>
        <v>12300</v>
      </c>
      <c r="H17" s="60">
        <v>3000</v>
      </c>
      <c r="I17" s="60">
        <v>1200</v>
      </c>
      <c r="J17" s="60">
        <v>0</v>
      </c>
      <c r="K17" s="60">
        <v>0</v>
      </c>
      <c r="L17" s="60">
        <v>500</v>
      </c>
      <c r="M17" s="60">
        <v>4600</v>
      </c>
      <c r="N17" s="60">
        <v>0</v>
      </c>
      <c r="O17" s="60">
        <v>3000</v>
      </c>
    </row>
    <row r="18" spans="1:15" ht="21" x14ac:dyDescent="0.5">
      <c r="A18" s="44">
        <v>16</v>
      </c>
      <c r="B18" s="47" t="s">
        <v>586</v>
      </c>
      <c r="C18" s="55" t="s">
        <v>424</v>
      </c>
      <c r="D18" s="47" t="str">
        <f>INDEX(Leikmannaskrá!$A$2:$D$1156,MATCH(C18,Leikmannaskrá!$A$2:$A$1156,0),2)</f>
        <v>171209-3660</v>
      </c>
      <c r="E18" s="47" t="str">
        <f>INDEX(Leikmannaskrá!$A$2:$D$1156,MATCH(C18,Leikmannaskrá!$A$2:$A$1156,0),3)</f>
        <v>TBR</v>
      </c>
      <c r="F18" s="47">
        <f>SUM(LARGE(H18:O18,{1;2;3;4;5}))</f>
        <v>11950</v>
      </c>
      <c r="G18" s="47">
        <f>SUM(H18:O18)</f>
        <v>11950</v>
      </c>
      <c r="H18" s="60">
        <v>0</v>
      </c>
      <c r="I18" s="60">
        <v>0</v>
      </c>
      <c r="J18" s="60">
        <v>4000</v>
      </c>
      <c r="K18" s="60">
        <v>0</v>
      </c>
      <c r="L18" s="60">
        <v>1700</v>
      </c>
      <c r="M18" s="60">
        <v>3000</v>
      </c>
      <c r="N18" s="60">
        <v>3000</v>
      </c>
      <c r="O18" s="60">
        <v>250</v>
      </c>
    </row>
    <row r="19" spans="1:15" ht="21" x14ac:dyDescent="0.5">
      <c r="A19" s="44">
        <v>17</v>
      </c>
      <c r="B19" s="47" t="s">
        <v>586</v>
      </c>
      <c r="C19" s="55" t="s">
        <v>500</v>
      </c>
      <c r="D19" s="47" t="str">
        <f>INDEX(Leikmannaskrá!$A$2:$D$1156,MATCH(C19,Leikmannaskrá!$A$2:$A$1156,0),2)</f>
        <v>070707-2170</v>
      </c>
      <c r="E19" s="47" t="str">
        <f>INDEX(Leikmannaskrá!$A$2:$D$1156,MATCH(C19,Leikmannaskrá!$A$2:$A$1156,0),3)</f>
        <v>BH</v>
      </c>
      <c r="F19" s="47">
        <f>SUM(LARGE(H19:O19,{1;2;3;4;5}))</f>
        <v>10300</v>
      </c>
      <c r="G19" s="47">
        <f>SUM(H19:O19)</f>
        <v>10300</v>
      </c>
      <c r="H19" s="60">
        <v>500</v>
      </c>
      <c r="I19" s="60">
        <v>0</v>
      </c>
      <c r="J19" s="60">
        <v>0</v>
      </c>
      <c r="K19" s="60">
        <v>4000</v>
      </c>
      <c r="L19" s="60">
        <v>0</v>
      </c>
      <c r="M19" s="60">
        <v>4600</v>
      </c>
      <c r="N19" s="60">
        <v>0</v>
      </c>
      <c r="O19" s="60">
        <v>1200</v>
      </c>
    </row>
    <row r="20" spans="1:15" ht="21" x14ac:dyDescent="0.5">
      <c r="A20" s="44">
        <v>18</v>
      </c>
      <c r="B20" s="47" t="s">
        <v>586</v>
      </c>
      <c r="C20" s="48" t="s">
        <v>546</v>
      </c>
      <c r="D20" s="47" t="str">
        <f>INDEX(Leikmannaskrá!$A$2:$D$1156,MATCH(C20,Leikmannaskrá!$A$2:$A$1156,0),2)</f>
        <v>290597-2699</v>
      </c>
      <c r="E20" s="47" t="str">
        <f>INDEX(Leikmannaskrá!$A$2:$D$1156,MATCH(C20,Leikmannaskrá!$A$2:$A$1156,0),3)</f>
        <v>TBR</v>
      </c>
      <c r="F20" s="47">
        <f>SUM(LARGE(H20:O20,{1;2;3;4;5}))</f>
        <v>10200</v>
      </c>
      <c r="G20" s="47">
        <f>SUM(H20:O20)</f>
        <v>10200</v>
      </c>
      <c r="H20" s="60">
        <v>500</v>
      </c>
      <c r="I20" s="60">
        <v>4600</v>
      </c>
      <c r="J20" s="60">
        <v>0</v>
      </c>
      <c r="K20" s="60">
        <v>0</v>
      </c>
      <c r="L20" s="60">
        <v>4600</v>
      </c>
      <c r="M20" s="60">
        <v>0</v>
      </c>
      <c r="N20" s="60">
        <v>500</v>
      </c>
      <c r="O20" s="60">
        <v>0</v>
      </c>
    </row>
    <row r="21" spans="1:15" ht="21" x14ac:dyDescent="0.5">
      <c r="A21" s="44">
        <v>19</v>
      </c>
      <c r="B21" s="44" t="s">
        <v>586</v>
      </c>
      <c r="C21" s="48" t="s">
        <v>131</v>
      </c>
      <c r="D21" s="47" t="str">
        <f>INDEX(Leikmannaskrá!$A$2:$D$1156,MATCH(C21,Leikmannaskrá!$A$2:$A$1156,0),2)</f>
        <v>150300-3470</v>
      </c>
      <c r="E21" s="47" t="str">
        <f>INDEX(Leikmannaskrá!$A$2:$D$1156,MATCH(C21,Leikmannaskrá!$A$2:$A$1156,0),3)</f>
        <v>TBR</v>
      </c>
      <c r="F21" s="47">
        <f>SUM(LARGE(H21:O21,{1;2;3;4;5}))</f>
        <v>9600</v>
      </c>
      <c r="G21" s="47">
        <f>SUM(H21:O21)</f>
        <v>10600</v>
      </c>
      <c r="H21" s="60">
        <v>1200</v>
      </c>
      <c r="I21" s="60">
        <v>3000</v>
      </c>
      <c r="J21" s="60">
        <v>1200</v>
      </c>
      <c r="K21" s="60">
        <v>3000</v>
      </c>
      <c r="L21" s="60">
        <v>500</v>
      </c>
      <c r="M21" s="60">
        <v>500</v>
      </c>
      <c r="N21" s="60">
        <v>0</v>
      </c>
      <c r="O21" s="60">
        <v>1200</v>
      </c>
    </row>
    <row r="22" spans="1:15" ht="21" x14ac:dyDescent="0.5">
      <c r="A22" s="44">
        <v>20</v>
      </c>
      <c r="B22" s="44" t="s">
        <v>586</v>
      </c>
      <c r="C22" s="55" t="s">
        <v>358</v>
      </c>
      <c r="D22" s="47" t="str">
        <f>INDEX(Leikmannaskrá!$A$2:$D$1156,MATCH(C22,Leikmannaskrá!$A$2:$A$1156,0),2)</f>
        <v>310880-3969</v>
      </c>
      <c r="E22" s="47" t="str">
        <f>INDEX(Leikmannaskrá!$A$2:$D$1156,MATCH(C22,Leikmannaskrá!$A$2:$A$1156,0),3)</f>
        <v>BH</v>
      </c>
      <c r="F22" s="47">
        <f>SUM(LARGE(H22:O22,{1;2;3;4;5}))</f>
        <v>9400</v>
      </c>
      <c r="G22" s="47">
        <f>SUM(H22:O22)</f>
        <v>10500</v>
      </c>
      <c r="H22" s="60">
        <v>2000</v>
      </c>
      <c r="I22" s="60">
        <v>1200</v>
      </c>
      <c r="J22" s="60">
        <v>3000</v>
      </c>
      <c r="K22" s="60">
        <v>600</v>
      </c>
      <c r="L22" s="60">
        <v>250</v>
      </c>
      <c r="M22" s="60">
        <v>2000</v>
      </c>
      <c r="N22" s="60">
        <v>250</v>
      </c>
      <c r="O22" s="60">
        <v>1200</v>
      </c>
    </row>
    <row r="23" spans="1:15" ht="21" x14ac:dyDescent="0.5">
      <c r="A23" s="44">
        <v>21</v>
      </c>
      <c r="B23" s="44" t="s">
        <v>586</v>
      </c>
      <c r="C23" s="55" t="s">
        <v>554</v>
      </c>
      <c r="D23" s="47" t="str">
        <f>INDEX(Leikmannaskrá!$A$2:$D$1156,MATCH(C23,Leikmannaskrá!$A$2:$A$1156,0),2)</f>
        <v>161081-3299</v>
      </c>
      <c r="E23" s="47" t="str">
        <f>INDEX(Leikmannaskrá!$A$2:$D$1156,MATCH(C23,Leikmannaskrá!$A$2:$A$1156,0),3)</f>
        <v>UMFA</v>
      </c>
      <c r="F23" s="47">
        <f>SUM(LARGE(H23:O23,{1;2;3;4;5}))</f>
        <v>8550</v>
      </c>
      <c r="G23" s="47">
        <f>SUM(H23:O23)</f>
        <v>9060</v>
      </c>
      <c r="H23" s="60">
        <v>2000</v>
      </c>
      <c r="I23" s="60">
        <v>0</v>
      </c>
      <c r="J23" s="60">
        <v>2000</v>
      </c>
      <c r="K23" s="60">
        <v>1275</v>
      </c>
      <c r="L23" s="60">
        <v>510</v>
      </c>
      <c r="M23" s="60">
        <v>0</v>
      </c>
      <c r="N23" s="60">
        <v>2000</v>
      </c>
      <c r="O23" s="60">
        <v>1275</v>
      </c>
    </row>
    <row r="24" spans="1:15" ht="21" x14ac:dyDescent="0.5">
      <c r="A24" s="44">
        <v>22</v>
      </c>
      <c r="B24" s="44" t="s">
        <v>586</v>
      </c>
      <c r="C24" s="55" t="s">
        <v>191</v>
      </c>
      <c r="D24" s="47" t="str">
        <f>INDEX(Leikmannaskrá!$A$2:$D$1156,MATCH(C24,Leikmannaskrá!$A$2:$A$1156,0),2)</f>
        <v>081199-3299</v>
      </c>
      <c r="E24" s="47" t="str">
        <f>INDEX(Leikmannaskrá!$A$2:$D$1156,MATCH(C24,Leikmannaskrá!$A$2:$A$1156,0),3)</f>
        <v>UMFA</v>
      </c>
      <c r="F24" s="47">
        <f>SUM(LARGE(H24:O24,{1;2;3;4;5}))</f>
        <v>8450</v>
      </c>
      <c r="G24" s="47">
        <f>SUM(H24:O24)</f>
        <v>9460</v>
      </c>
      <c r="H24" s="60">
        <v>250</v>
      </c>
      <c r="I24" s="60">
        <v>3000</v>
      </c>
      <c r="J24" s="60">
        <v>1200</v>
      </c>
      <c r="K24" s="60">
        <v>510</v>
      </c>
      <c r="L24" s="60">
        <v>1275</v>
      </c>
      <c r="M24" s="60">
        <v>1700</v>
      </c>
      <c r="N24" s="60">
        <v>1275</v>
      </c>
      <c r="O24" s="60">
        <v>250</v>
      </c>
    </row>
    <row r="25" spans="1:15" ht="21" x14ac:dyDescent="0.5">
      <c r="A25" s="44">
        <v>23</v>
      </c>
      <c r="B25" s="44" t="s">
        <v>586</v>
      </c>
      <c r="C25" s="48" t="s">
        <v>277</v>
      </c>
      <c r="D25" s="47" t="str">
        <f>INDEX(Leikmannaskrá!$A$2:$D$1156,MATCH(C25,Leikmannaskrá!$A$2:$A$1156,0),2)</f>
        <v>241091-2019</v>
      </c>
      <c r="E25" s="47" t="str">
        <f>INDEX(Leikmannaskrá!$A$2:$D$1156,MATCH(C25,Leikmannaskrá!$A$2:$A$1156,0),3)</f>
        <v>TBR</v>
      </c>
      <c r="F25" s="47">
        <f>SUM(LARGE(H25:O25,{1;2;3;4;5}))</f>
        <v>8250</v>
      </c>
      <c r="G25" s="47">
        <f>SUM(H25:O25)</f>
        <v>8250</v>
      </c>
      <c r="H25" s="60">
        <v>0</v>
      </c>
      <c r="I25" s="60">
        <v>4000</v>
      </c>
      <c r="J25" s="60">
        <v>0</v>
      </c>
      <c r="K25" s="60">
        <v>0</v>
      </c>
      <c r="L25" s="60">
        <v>0</v>
      </c>
      <c r="M25" s="60">
        <v>0</v>
      </c>
      <c r="N25" s="60">
        <v>4000</v>
      </c>
      <c r="O25" s="60">
        <v>250</v>
      </c>
    </row>
    <row r="26" spans="1:15" ht="21" x14ac:dyDescent="0.5">
      <c r="A26" s="44">
        <v>24</v>
      </c>
      <c r="B26" s="44" t="s">
        <v>586</v>
      </c>
      <c r="C26" s="48" t="s">
        <v>362</v>
      </c>
      <c r="D26" s="47" t="str">
        <f>INDEX(Leikmannaskrá!$A$2:$D$1156,MATCH(C26,Leikmannaskrá!$A$2:$A$1156,0),2)</f>
        <v>280191-2139</v>
      </c>
      <c r="E26" s="47" t="str">
        <f>INDEX(Leikmannaskrá!$A$2:$D$1156,MATCH(C26,Leikmannaskrá!$A$2:$A$1156,0),3)</f>
        <v>TBR</v>
      </c>
      <c r="F26" s="47">
        <f>SUM(LARGE(H26:O26,{1;2;3;4;5}))</f>
        <v>8250</v>
      </c>
      <c r="G26" s="47">
        <f>SUM(H26:O26)</f>
        <v>8250</v>
      </c>
      <c r="H26" s="60">
        <v>0</v>
      </c>
      <c r="I26" s="60">
        <v>4000</v>
      </c>
      <c r="J26" s="60">
        <v>0</v>
      </c>
      <c r="K26" s="60">
        <v>0</v>
      </c>
      <c r="L26" s="60">
        <v>0</v>
      </c>
      <c r="M26" s="60">
        <v>0</v>
      </c>
      <c r="N26" s="60">
        <v>4000</v>
      </c>
      <c r="O26" s="60">
        <v>250</v>
      </c>
    </row>
    <row r="27" spans="1:15" ht="21" x14ac:dyDescent="0.5">
      <c r="A27" s="44">
        <v>25</v>
      </c>
      <c r="B27" s="44" t="s">
        <v>586</v>
      </c>
      <c r="C27" s="48" t="s">
        <v>336</v>
      </c>
      <c r="D27" s="47" t="str">
        <f>INDEX(Leikmannaskrá!$A$2:$D$1156,MATCH(C27,Leikmannaskrá!$A$2:$A$1156,0),2)</f>
        <v>040975-4899</v>
      </c>
      <c r="E27" s="47" t="str">
        <f>INDEX(Leikmannaskrá!$A$2:$D$1156,MATCH(C27,Leikmannaskrá!$A$2:$A$1156,0),3)</f>
        <v>TBR</v>
      </c>
      <c r="F27" s="47">
        <f>SUM(LARGE(H27:O27,{1;2;3;4;5}))</f>
        <v>8000</v>
      </c>
      <c r="G27" s="47">
        <f>SUM(H27:O27)</f>
        <v>8000</v>
      </c>
      <c r="H27" s="60">
        <v>0</v>
      </c>
      <c r="I27" s="60">
        <v>2000</v>
      </c>
      <c r="J27" s="60">
        <v>0</v>
      </c>
      <c r="K27" s="60">
        <v>2000</v>
      </c>
      <c r="L27" s="60">
        <v>0</v>
      </c>
      <c r="M27" s="60">
        <v>0</v>
      </c>
      <c r="N27" s="60">
        <v>0</v>
      </c>
      <c r="O27" s="60">
        <v>4000</v>
      </c>
    </row>
    <row r="28" spans="1:15" ht="21" x14ac:dyDescent="0.5">
      <c r="A28" s="44">
        <v>26</v>
      </c>
      <c r="B28" s="44" t="s">
        <v>586</v>
      </c>
      <c r="C28" s="48" t="s">
        <v>450</v>
      </c>
      <c r="D28" s="47" t="str">
        <f>INDEX(Leikmannaskrá!$A$2:$D$1156,MATCH(C28,Leikmannaskrá!$A$2:$A$1156,0),2)</f>
        <v>071289-3549</v>
      </c>
      <c r="E28" s="47" t="str">
        <f>INDEX(Leikmannaskrá!$A$2:$D$1156,MATCH(C28,Leikmannaskrá!$A$2:$A$1156,0),3)</f>
        <v>TBR</v>
      </c>
      <c r="F28" s="47">
        <f>SUM(LARGE(H28:O28,{1;2;3;4;5}))</f>
        <v>7900</v>
      </c>
      <c r="G28" s="47">
        <f>SUM(H28:O28)</f>
        <v>7900</v>
      </c>
      <c r="H28" s="60">
        <v>0</v>
      </c>
      <c r="I28" s="60">
        <v>0</v>
      </c>
      <c r="J28" s="60">
        <v>6900</v>
      </c>
      <c r="K28" s="60">
        <v>0</v>
      </c>
      <c r="L28" s="60">
        <v>500</v>
      </c>
      <c r="M28" s="60">
        <v>0</v>
      </c>
      <c r="N28" s="60">
        <v>500</v>
      </c>
      <c r="O28" s="60">
        <v>0</v>
      </c>
    </row>
    <row r="29" spans="1:15" ht="21" x14ac:dyDescent="0.5">
      <c r="A29" s="44">
        <v>27</v>
      </c>
      <c r="B29" s="44" t="s">
        <v>586</v>
      </c>
      <c r="C29" s="66" t="s">
        <v>159</v>
      </c>
      <c r="D29" s="47" t="str">
        <f>INDEX(Leikmannaskrá!$A$2:$D$1156,MATCH(C29,Leikmannaskrá!$A$2:$A$1156,0),2)</f>
        <v>251288-2089</v>
      </c>
      <c r="E29" s="47" t="str">
        <f>INDEX(Leikmannaskrá!$A$2:$D$1156,MATCH(C29,Leikmannaskrá!$A$2:$A$1156,0),3)</f>
        <v>TBR</v>
      </c>
      <c r="F29" s="47">
        <f>SUM(LARGE(H29:O29,{1;2;3;4;5}))</f>
        <v>7860</v>
      </c>
      <c r="G29" s="47">
        <f>SUM(H29:O29)</f>
        <v>7860</v>
      </c>
      <c r="H29" s="60">
        <v>0</v>
      </c>
      <c r="I29" s="60">
        <v>0</v>
      </c>
      <c r="J29" s="60">
        <v>0</v>
      </c>
      <c r="K29" s="60">
        <v>2760</v>
      </c>
      <c r="L29" s="60">
        <v>0</v>
      </c>
      <c r="M29" s="60">
        <v>0</v>
      </c>
      <c r="N29" s="60">
        <v>4600</v>
      </c>
      <c r="O29" s="60">
        <v>500</v>
      </c>
    </row>
    <row r="30" spans="1:15" ht="21" x14ac:dyDescent="0.5">
      <c r="A30" s="44">
        <v>28</v>
      </c>
      <c r="B30" s="44" t="s">
        <v>586</v>
      </c>
      <c r="C30" s="55" t="s">
        <v>344</v>
      </c>
      <c r="D30" s="47" t="str">
        <f>INDEX(Leikmannaskrá!$A$2:$D$1156,MATCH(C30,Leikmannaskrá!$A$2:$A$1156,0),2)</f>
        <v>230205-2130</v>
      </c>
      <c r="E30" s="47" t="str">
        <f>INDEX(Leikmannaskrá!$A$2:$D$1156,MATCH(C30,Leikmannaskrá!$A$2:$A$1156,0),3)</f>
        <v>TBR</v>
      </c>
      <c r="F30" s="47">
        <f>SUM(LARGE(H30:O30,{1;2;3;4;5}))</f>
        <v>7600</v>
      </c>
      <c r="G30" s="47">
        <f>SUM(H30:O30)</f>
        <v>8615</v>
      </c>
      <c r="H30" s="60">
        <v>3000</v>
      </c>
      <c r="I30" s="60">
        <v>1200</v>
      </c>
      <c r="J30" s="60">
        <v>250</v>
      </c>
      <c r="K30" s="60">
        <v>255</v>
      </c>
      <c r="L30" s="60">
        <v>1700</v>
      </c>
      <c r="M30" s="60">
        <v>850</v>
      </c>
      <c r="N30" s="60">
        <v>510</v>
      </c>
      <c r="O30" s="60">
        <v>850</v>
      </c>
    </row>
    <row r="31" spans="1:15" ht="21" x14ac:dyDescent="0.5">
      <c r="A31" s="44">
        <v>29</v>
      </c>
      <c r="B31" s="44" t="s">
        <v>586</v>
      </c>
      <c r="C31" s="55" t="s">
        <v>302</v>
      </c>
      <c r="D31" s="47" t="str">
        <f>INDEX(Leikmannaskrá!$A$2:$D$1156,MATCH(C31,Leikmannaskrá!$A$2:$A$1156,0),2)</f>
        <v>290995-2569</v>
      </c>
      <c r="E31" s="47" t="str">
        <f>INDEX(Leikmannaskrá!$A$2:$D$1156,MATCH(C31,Leikmannaskrá!$A$2:$A$1156,0),3)</f>
        <v>BH</v>
      </c>
      <c r="F31" s="47">
        <f>SUM(LARGE(H31:O31,{1;2;3;4;5}))</f>
        <v>7000</v>
      </c>
      <c r="G31" s="47">
        <f>SUM(H31:O31)</f>
        <v>7500</v>
      </c>
      <c r="H31" s="60">
        <v>2000</v>
      </c>
      <c r="I31" s="60">
        <v>1200</v>
      </c>
      <c r="J31" s="60">
        <v>0</v>
      </c>
      <c r="K31" s="60">
        <v>600</v>
      </c>
      <c r="L31" s="60">
        <v>250</v>
      </c>
      <c r="M31" s="60">
        <v>2000</v>
      </c>
      <c r="N31" s="60">
        <v>250</v>
      </c>
      <c r="O31" s="60">
        <v>1200</v>
      </c>
    </row>
    <row r="32" spans="1:15" ht="21" x14ac:dyDescent="0.5">
      <c r="A32" s="44">
        <v>30</v>
      </c>
      <c r="B32" s="44" t="s">
        <v>586</v>
      </c>
      <c r="C32" s="55" t="s">
        <v>460</v>
      </c>
      <c r="D32" s="47" t="str">
        <f>INDEX(Leikmannaskrá!$A$2:$D$1156,MATCH(C32,Leikmannaskrá!$A$2:$A$1156,0),2)</f>
        <v>260499-2549</v>
      </c>
      <c r="E32" s="47" t="str">
        <f>INDEX(Leikmannaskrá!$A$2:$D$1156,MATCH(C32,Leikmannaskrá!$A$2:$A$1156,0),3)</f>
        <v>BH</v>
      </c>
      <c r="F32" s="47">
        <f>SUM(LARGE(H32:O32,{1;2;3;4;5}))</f>
        <v>6775</v>
      </c>
      <c r="G32" s="47">
        <f>SUM(H32:O32)</f>
        <v>6775</v>
      </c>
      <c r="H32" s="60">
        <v>250</v>
      </c>
      <c r="I32" s="60">
        <v>0</v>
      </c>
      <c r="J32" s="60">
        <v>2000</v>
      </c>
      <c r="K32" s="60">
        <v>250</v>
      </c>
      <c r="L32" s="60">
        <v>3000</v>
      </c>
      <c r="M32" s="60">
        <v>1275</v>
      </c>
      <c r="N32" s="60">
        <v>0</v>
      </c>
      <c r="O32" s="60">
        <v>0</v>
      </c>
    </row>
    <row r="33" spans="1:21" ht="21" x14ac:dyDescent="0.5">
      <c r="A33" s="44">
        <v>31</v>
      </c>
      <c r="B33" s="44" t="s">
        <v>586</v>
      </c>
      <c r="C33" s="48" t="s">
        <v>203</v>
      </c>
      <c r="D33" s="47" t="str">
        <f>INDEX(Leikmannaskrá!$A$2:$D$1156,MATCH(C33,Leikmannaskrá!$A$2:$A$1156,0),2)</f>
        <v>030399-3589</v>
      </c>
      <c r="E33" s="47" t="str">
        <f>INDEX(Leikmannaskrá!$A$2:$D$1156,MATCH(C33,Leikmannaskrá!$A$2:$A$1156,0),3)</f>
        <v>UMFA</v>
      </c>
      <c r="F33" s="47">
        <f>SUM(LARGE(H33:O33,{1;2;3;4;5}))</f>
        <v>6200</v>
      </c>
      <c r="G33" s="47">
        <f>SUM(H33:O33)</f>
        <v>6200</v>
      </c>
      <c r="H33" s="60">
        <v>4000</v>
      </c>
      <c r="I33" s="60">
        <v>500</v>
      </c>
      <c r="J33" s="60">
        <v>0</v>
      </c>
      <c r="K33" s="60">
        <v>0</v>
      </c>
      <c r="L33" s="60">
        <v>0</v>
      </c>
      <c r="M33" s="60">
        <v>500</v>
      </c>
      <c r="N33" s="60">
        <v>0</v>
      </c>
      <c r="O33" s="60">
        <v>1200</v>
      </c>
    </row>
    <row r="34" spans="1:21" ht="21.5" thickBot="1" x14ac:dyDescent="0.55000000000000004">
      <c r="A34" s="50">
        <v>32</v>
      </c>
      <c r="B34" s="50" t="s">
        <v>586</v>
      </c>
      <c r="C34" s="56" t="s">
        <v>286</v>
      </c>
      <c r="D34" s="50" t="str">
        <f>INDEX(Leikmannaskrá!$A$2:$D$1156,MATCH(C34,Leikmannaskrá!$A$2:$A$1156,0),2)</f>
        <v>281192-2489</v>
      </c>
      <c r="E34" s="50" t="str">
        <f>INDEX(Leikmannaskrá!$A$2:$D$1156,MATCH(C34,Leikmannaskrá!$A$2:$A$1156,0),3)</f>
        <v>BH</v>
      </c>
      <c r="F34" s="50">
        <f>SUM(LARGE(H34:O34,{1;2;3;4;5}))</f>
        <v>6100</v>
      </c>
      <c r="G34" s="50">
        <f>SUM(H34:O34)</f>
        <v>6100</v>
      </c>
      <c r="H34" s="62">
        <v>0</v>
      </c>
      <c r="I34" s="62">
        <v>1275</v>
      </c>
      <c r="J34" s="62">
        <v>3000</v>
      </c>
      <c r="K34" s="62">
        <v>850</v>
      </c>
      <c r="L34" s="62">
        <v>125</v>
      </c>
      <c r="M34" s="62">
        <v>0</v>
      </c>
      <c r="N34" s="62">
        <v>0</v>
      </c>
      <c r="O34" s="62">
        <v>850</v>
      </c>
    </row>
    <row r="35" spans="1:21" ht="21" x14ac:dyDescent="0.5">
      <c r="A35" s="44">
        <v>33</v>
      </c>
      <c r="B35" s="44" t="s">
        <v>587</v>
      </c>
      <c r="C35" s="66" t="s">
        <v>167</v>
      </c>
      <c r="D35" s="47" t="str">
        <f>INDEX(Leikmannaskrá!$A$2:$D$1156,MATCH(C35,Leikmannaskrá!$A$2:$A$1156,0),2)</f>
        <v>020301-3330</v>
      </c>
      <c r="E35" s="47" t="str">
        <f>INDEX(Leikmannaskrá!$A$2:$D$1156,MATCH(C35,Leikmannaskrá!$A$2:$A$1156,0),3)</f>
        <v>TBR</v>
      </c>
      <c r="F35" s="47">
        <f>SUM(LARGE(H35:O35,{1;2;3;4;5}))</f>
        <v>5700</v>
      </c>
      <c r="G35" s="47">
        <f>SUM(H35:O35)</f>
        <v>5700</v>
      </c>
      <c r="H35" s="60">
        <v>4000</v>
      </c>
      <c r="I35" s="60">
        <v>500</v>
      </c>
      <c r="J35" s="60">
        <v>0</v>
      </c>
      <c r="K35" s="60">
        <v>0</v>
      </c>
      <c r="L35" s="60">
        <v>0</v>
      </c>
      <c r="M35" s="60">
        <v>0</v>
      </c>
      <c r="N35" s="60">
        <v>0</v>
      </c>
      <c r="O35" s="60">
        <v>1200</v>
      </c>
    </row>
    <row r="36" spans="1:21" ht="21" x14ac:dyDescent="0.5">
      <c r="A36" s="44">
        <v>34</v>
      </c>
      <c r="B36" s="44" t="s">
        <v>587</v>
      </c>
      <c r="C36" s="53" t="s">
        <v>267</v>
      </c>
      <c r="D36" s="44" t="str">
        <f>INDEX(Leikmannaskrá!$A$2:$D$1156,MATCH(C36,Leikmannaskrá!$A$2:$A$1156,0),2)</f>
        <v>160570-5399</v>
      </c>
      <c r="E36" s="44" t="str">
        <f>INDEX(Leikmannaskrá!$A$2:$D$1156,MATCH(C36,Leikmannaskrá!$A$2:$A$1156,0),3)</f>
        <v>UMFA</v>
      </c>
      <c r="F36" s="44">
        <f>SUM(LARGE(H36:O36,{1;2;3;4;5}))</f>
        <v>5610</v>
      </c>
      <c r="G36" s="44">
        <f>SUM(H36:O36)</f>
        <v>6110</v>
      </c>
      <c r="H36" s="63">
        <v>850</v>
      </c>
      <c r="I36" s="63">
        <v>1700</v>
      </c>
      <c r="J36" s="63">
        <v>250</v>
      </c>
      <c r="K36" s="63">
        <v>510</v>
      </c>
      <c r="L36" s="63">
        <v>125</v>
      </c>
      <c r="M36" s="63">
        <v>1700</v>
      </c>
      <c r="N36" s="63">
        <v>850</v>
      </c>
      <c r="O36" s="63">
        <v>125</v>
      </c>
    </row>
    <row r="37" spans="1:21" ht="21" x14ac:dyDescent="0.5">
      <c r="A37" s="44">
        <v>35</v>
      </c>
      <c r="B37" s="44" t="s">
        <v>587</v>
      </c>
      <c r="C37" s="55" t="s">
        <v>649</v>
      </c>
      <c r="D37" s="47" t="str">
        <f>INDEX(Leikmannaskrá!$A$2:$D$1156,MATCH(C37,Leikmannaskrá!$A$2:$A$1156,0),2)</f>
        <v>181108-2070</v>
      </c>
      <c r="E37" s="47" t="str">
        <f>INDEX(Leikmannaskrá!$A$2:$D$1156,MATCH(C37,Leikmannaskrá!$A$2:$A$1156,0),3)</f>
        <v>TBR</v>
      </c>
      <c r="F37" s="47">
        <f>SUM(LARGE(H37:O37,{1;2;3;4;5}))</f>
        <v>5535</v>
      </c>
      <c r="G37" s="47">
        <f>SUM(H37:O37)</f>
        <v>6295</v>
      </c>
      <c r="H37" s="60">
        <v>1200</v>
      </c>
      <c r="I37" s="60">
        <v>510</v>
      </c>
      <c r="J37" s="60">
        <v>1275</v>
      </c>
      <c r="K37" s="60">
        <v>1275</v>
      </c>
      <c r="L37" s="60">
        <v>510</v>
      </c>
      <c r="M37" s="60">
        <v>125</v>
      </c>
      <c r="N37" s="60">
        <v>125</v>
      </c>
      <c r="O37" s="60">
        <v>1275</v>
      </c>
    </row>
    <row r="38" spans="1:21" ht="21" x14ac:dyDescent="0.5">
      <c r="A38" s="44">
        <v>36</v>
      </c>
      <c r="B38" s="44" t="s">
        <v>587</v>
      </c>
      <c r="C38" s="48" t="s">
        <v>520</v>
      </c>
      <c r="D38" s="47" t="str">
        <f>INDEX(Leikmannaskrá!$A$2:$D$1156,MATCH(C38,Leikmannaskrá!$A$2:$A$1156,0),2)</f>
        <v>150178-4959</v>
      </c>
      <c r="E38" s="47" t="str">
        <f>INDEX(Leikmannaskrá!$A$2:$D$1156,MATCH(C38,Leikmannaskrá!$A$2:$A$1156,0),3)</f>
        <v>TBR</v>
      </c>
      <c r="F38" s="47">
        <f>SUM(LARGE(H38:O38,{1;2;3;4;5}))</f>
        <v>5450</v>
      </c>
      <c r="G38" s="47">
        <f>SUM(H38:O38)</f>
        <v>5450</v>
      </c>
      <c r="H38" s="60">
        <v>0</v>
      </c>
      <c r="I38" s="60">
        <v>250</v>
      </c>
      <c r="J38" s="60">
        <v>1200</v>
      </c>
      <c r="K38" s="60">
        <v>2000</v>
      </c>
      <c r="L38" s="60">
        <v>0</v>
      </c>
      <c r="M38" s="60">
        <v>0</v>
      </c>
      <c r="N38" s="60">
        <v>0</v>
      </c>
      <c r="O38" s="60">
        <v>2000</v>
      </c>
    </row>
    <row r="39" spans="1:21" ht="21" x14ac:dyDescent="0.5">
      <c r="A39" s="44">
        <v>37</v>
      </c>
      <c r="B39" s="44" t="s">
        <v>587</v>
      </c>
      <c r="C39" s="55" t="s">
        <v>52</v>
      </c>
      <c r="D39" s="47" t="str">
        <f>INDEX(Leikmannaskrá!$A$2:$D$1156,MATCH(C39,Leikmannaskrá!$A$2:$A$1156,0),2)</f>
        <v>101105-3850</v>
      </c>
      <c r="E39" s="47" t="str">
        <f>INDEX(Leikmannaskrá!$A$2:$D$1156,MATCH(C39,Leikmannaskrá!$A$2:$A$1156,0),3)</f>
        <v>BH</v>
      </c>
      <c r="F39" s="47">
        <f>SUM(LARGE(H39:O39,{1;2;3;4;5}))</f>
        <v>5200</v>
      </c>
      <c r="G39" s="47">
        <f>SUM(H39:O39)</f>
        <v>5200</v>
      </c>
      <c r="H39" s="60">
        <v>0</v>
      </c>
      <c r="I39" s="60">
        <v>0</v>
      </c>
      <c r="J39" s="60">
        <v>0</v>
      </c>
      <c r="K39" s="60">
        <v>4000</v>
      </c>
      <c r="L39" s="60">
        <v>0</v>
      </c>
      <c r="M39" s="60">
        <v>0</v>
      </c>
      <c r="N39" s="60">
        <v>0</v>
      </c>
      <c r="O39" s="60">
        <v>1200</v>
      </c>
    </row>
    <row r="40" spans="1:21" ht="21" x14ac:dyDescent="0.5">
      <c r="A40" s="44">
        <v>38</v>
      </c>
      <c r="B40" s="44" t="s">
        <v>587</v>
      </c>
      <c r="C40" s="48" t="s">
        <v>235</v>
      </c>
      <c r="D40" s="47" t="str">
        <f>INDEX(Leikmannaskrá!$A$2:$D$1156,MATCH(C40,Leikmannaskrá!$A$2:$A$1156,0),2)</f>
        <v>300904-2460</v>
      </c>
      <c r="E40" s="47" t="str">
        <f>INDEX(Leikmannaskrá!$A$2:$D$1156,MATCH(C40,Leikmannaskrá!$A$2:$A$1156,0),3)</f>
        <v>BH</v>
      </c>
      <c r="F40" s="47">
        <f>SUM(LARGE(H40:O40,{1;2;3;4;5}))</f>
        <v>5100</v>
      </c>
      <c r="G40" s="47">
        <f>SUM(H40:O40)</f>
        <v>5100</v>
      </c>
      <c r="H40" s="60">
        <v>0</v>
      </c>
      <c r="I40" s="60">
        <v>0</v>
      </c>
      <c r="J40" s="60">
        <v>0</v>
      </c>
      <c r="K40" s="60">
        <v>0</v>
      </c>
      <c r="L40" s="60">
        <v>0</v>
      </c>
      <c r="M40" s="60">
        <v>0</v>
      </c>
      <c r="N40" s="60">
        <v>500</v>
      </c>
      <c r="O40" s="60">
        <v>4600</v>
      </c>
    </row>
    <row r="41" spans="1:21" ht="21" x14ac:dyDescent="0.5">
      <c r="A41" s="44">
        <v>39</v>
      </c>
      <c r="B41" s="44" t="s">
        <v>587</v>
      </c>
      <c r="C41" s="55" t="s">
        <v>279</v>
      </c>
      <c r="D41" s="47" t="str">
        <f>INDEX(Leikmannaskrá!$A$2:$D$1156,MATCH(C41,Leikmannaskrá!$A$2:$A$1156,0),2)</f>
        <v>150378-3119</v>
      </c>
      <c r="E41" s="47" t="str">
        <f>INDEX(Leikmannaskrá!$A$2:$D$1156,MATCH(C41,Leikmannaskrá!$A$2:$A$1156,0),3)</f>
        <v>TBR</v>
      </c>
      <c r="F41" s="47">
        <f>SUM(LARGE(H41:O41,{1;2;3;4;5}))</f>
        <v>4635</v>
      </c>
      <c r="G41" s="47">
        <f>SUM(H41:O41)</f>
        <v>4635</v>
      </c>
      <c r="H41" s="60">
        <v>0</v>
      </c>
      <c r="I41" s="60">
        <v>0</v>
      </c>
      <c r="J41" s="60">
        <v>2000</v>
      </c>
      <c r="K41" s="60">
        <v>0</v>
      </c>
      <c r="L41" s="60">
        <v>125</v>
      </c>
      <c r="M41" s="60">
        <v>0</v>
      </c>
      <c r="N41" s="60">
        <v>2000</v>
      </c>
      <c r="O41" s="60">
        <v>510</v>
      </c>
    </row>
    <row r="42" spans="1:21" ht="21" x14ac:dyDescent="0.5">
      <c r="A42" s="44">
        <v>40</v>
      </c>
      <c r="B42" s="44" t="s">
        <v>587</v>
      </c>
      <c r="C42" s="55" t="s">
        <v>633</v>
      </c>
      <c r="D42" s="47" t="str">
        <f>INDEX(Leikmannaskrá!$A$2:$D$1156,MATCH(C42,Leikmannaskrá!$A$2:$A$1156,0),2)</f>
        <v>110191-3759</v>
      </c>
      <c r="E42" s="47" t="str">
        <f>INDEX(Leikmannaskrá!$A$2:$D$1156,MATCH(C42,Leikmannaskrá!$A$2:$A$1156,0),3)</f>
        <v>TBR</v>
      </c>
      <c r="F42" s="47">
        <f>SUM(LARGE(H42:O42,{1;2;3;4;5}))</f>
        <v>4600</v>
      </c>
      <c r="G42" s="47">
        <f>SUM(H42:O42)</f>
        <v>4600</v>
      </c>
      <c r="H42" s="60">
        <v>0</v>
      </c>
      <c r="I42" s="60">
        <v>0</v>
      </c>
      <c r="J42" s="60">
        <v>0</v>
      </c>
      <c r="K42" s="60">
        <v>0</v>
      </c>
      <c r="L42" s="60">
        <v>0</v>
      </c>
      <c r="M42" s="60">
        <v>0</v>
      </c>
      <c r="N42" s="60">
        <v>0</v>
      </c>
      <c r="O42" s="60">
        <v>4600</v>
      </c>
    </row>
    <row r="43" spans="1:21" ht="21" x14ac:dyDescent="0.5">
      <c r="A43" s="44">
        <v>41</v>
      </c>
      <c r="B43" s="44" t="s">
        <v>587</v>
      </c>
      <c r="C43" s="55" t="s">
        <v>705</v>
      </c>
      <c r="D43" s="47" t="str">
        <f>INDEX(Leikmannaskrá!$A$2:$D$1156,MATCH(C43,Leikmannaskrá!$A$2:$A$1156,0),2)</f>
        <v>010795-3039</v>
      </c>
      <c r="E43" s="47" t="str">
        <f>INDEX(Leikmannaskrá!$A$2:$D$1156,MATCH(C43,Leikmannaskrá!$A$2:$A$1156,0),3)</f>
        <v>TBR</v>
      </c>
      <c r="F43" s="47">
        <f>SUM(LARGE(H43:O43,{1;2;3;4;5}))</f>
        <v>4600</v>
      </c>
      <c r="G43" s="47">
        <f>SUM(H43:O43)</f>
        <v>4600</v>
      </c>
      <c r="H43" s="60">
        <v>0</v>
      </c>
      <c r="I43" s="60">
        <v>0</v>
      </c>
      <c r="J43" s="60">
        <v>0</v>
      </c>
      <c r="K43" s="60">
        <v>0</v>
      </c>
      <c r="L43" s="60">
        <v>0</v>
      </c>
      <c r="M43" s="60">
        <v>0</v>
      </c>
      <c r="N43" s="60">
        <v>0</v>
      </c>
      <c r="O43" s="60">
        <v>4600</v>
      </c>
      <c r="Q43" s="35"/>
    </row>
    <row r="44" spans="1:21" ht="21" x14ac:dyDescent="0.5">
      <c r="A44" s="44">
        <v>42</v>
      </c>
      <c r="B44" s="44" t="s">
        <v>587</v>
      </c>
      <c r="C44" s="55" t="s">
        <v>97</v>
      </c>
      <c r="D44" s="47" t="str">
        <f>INDEX(Leikmannaskrá!$A$2:$D$1156,MATCH(C44,Leikmannaskrá!$A$2:$A$1156,0),2)</f>
        <v>220896-2429</v>
      </c>
      <c r="E44" s="47" t="str">
        <f>INDEX(Leikmannaskrá!$A$2:$D$1156,MATCH(C44,Leikmannaskrá!$A$2:$A$1156,0),3)</f>
        <v>BH</v>
      </c>
      <c r="F44" s="47">
        <f>SUM(LARGE(H44:O44,{1;2;3;4;5}))</f>
        <v>4500</v>
      </c>
      <c r="G44" s="47">
        <f>SUM(H44:O44)</f>
        <v>4500</v>
      </c>
      <c r="H44" s="60">
        <v>250</v>
      </c>
      <c r="I44" s="60">
        <v>0</v>
      </c>
      <c r="J44" s="60">
        <v>2000</v>
      </c>
      <c r="K44" s="60">
        <v>250</v>
      </c>
      <c r="L44" s="60">
        <v>0</v>
      </c>
      <c r="M44" s="60">
        <v>0</v>
      </c>
      <c r="N44" s="60">
        <v>0</v>
      </c>
      <c r="O44" s="60">
        <v>2000</v>
      </c>
      <c r="Q44" s="35"/>
      <c r="S44" s="35"/>
      <c r="T44" s="54"/>
      <c r="U44" s="54"/>
    </row>
    <row r="45" spans="1:21" ht="21" x14ac:dyDescent="0.5">
      <c r="A45" s="44">
        <v>43</v>
      </c>
      <c r="B45" s="44" t="s">
        <v>587</v>
      </c>
      <c r="C45" s="55" t="s">
        <v>372</v>
      </c>
      <c r="D45" s="47" t="str">
        <f>INDEX(Leikmannaskrá!$A$2:$D$1156,MATCH(C45,Leikmannaskrá!$A$2:$A$1156,0),2)</f>
        <v>290800-2260</v>
      </c>
      <c r="E45" s="47" t="str">
        <f>INDEX(Leikmannaskrá!$A$2:$D$1156,MATCH(C45,Leikmannaskrá!$A$2:$A$1156,0),3)</f>
        <v>BH</v>
      </c>
      <c r="F45" s="47">
        <f>SUM(LARGE(H45:O45,{1;2;3;4;5}))</f>
        <v>4375</v>
      </c>
      <c r="G45" s="47">
        <f>SUM(H45:O45)</f>
        <v>4375</v>
      </c>
      <c r="H45" s="60">
        <v>0</v>
      </c>
      <c r="I45" s="60">
        <v>1275</v>
      </c>
      <c r="J45" s="60">
        <v>0</v>
      </c>
      <c r="K45" s="60">
        <v>850</v>
      </c>
      <c r="L45" s="60">
        <v>125</v>
      </c>
      <c r="M45" s="60">
        <v>1275</v>
      </c>
      <c r="N45" s="60">
        <v>0</v>
      </c>
      <c r="O45" s="60">
        <v>850</v>
      </c>
      <c r="Q45" s="35"/>
    </row>
    <row r="46" spans="1:21" ht="21" x14ac:dyDescent="0.5">
      <c r="A46" s="44">
        <v>44</v>
      </c>
      <c r="B46" s="44" t="s">
        <v>587</v>
      </c>
      <c r="C46" s="55" t="s">
        <v>88</v>
      </c>
      <c r="D46" s="47" t="str">
        <f>INDEX(Leikmannaskrá!$A$2:$D$1156,MATCH(C46,Leikmannaskrá!$A$2:$A$1156,0),2)</f>
        <v>161194-2049</v>
      </c>
      <c r="E46" s="47" t="str">
        <f>INDEX(Leikmannaskrá!$A$2:$D$1156,MATCH(C46,Leikmannaskrá!$A$2:$A$1156,0),3)</f>
        <v>UMFA</v>
      </c>
      <c r="F46" s="47">
        <f>SUM(LARGE(H46:O46,{1;2;3;4;5}))</f>
        <v>4160</v>
      </c>
      <c r="G46" s="47">
        <f>SUM(H46:O46)</f>
        <v>4285</v>
      </c>
      <c r="H46" s="60">
        <v>850</v>
      </c>
      <c r="I46" s="60">
        <v>1700</v>
      </c>
      <c r="J46" s="60">
        <v>250</v>
      </c>
      <c r="K46" s="60">
        <v>510</v>
      </c>
      <c r="L46" s="60">
        <v>125</v>
      </c>
      <c r="M46" s="60">
        <v>0</v>
      </c>
      <c r="N46" s="60">
        <v>850</v>
      </c>
      <c r="O46" s="60">
        <v>0</v>
      </c>
    </row>
    <row r="47" spans="1:21" ht="21" x14ac:dyDescent="0.5">
      <c r="A47" s="44">
        <v>45</v>
      </c>
      <c r="B47" s="44" t="s">
        <v>587</v>
      </c>
      <c r="C47" s="55" t="s">
        <v>340</v>
      </c>
      <c r="D47" s="47" t="str">
        <f>INDEX(Leikmannaskrá!$A$2:$D$1156,MATCH(C47,Leikmannaskrá!$A$2:$A$1156,0),2)</f>
        <v>220405-2220</v>
      </c>
      <c r="E47" s="47" t="str">
        <f>INDEX(Leikmannaskrá!$A$2:$D$1156,MATCH(C47,Leikmannaskrá!$A$2:$A$1156,0),3)</f>
        <v>BH</v>
      </c>
      <c r="F47" s="47">
        <f>SUM(LARGE(H47:O47,{1;2;3;4;5}))</f>
        <v>4150</v>
      </c>
      <c r="G47" s="47">
        <f>SUM(H47:O47)</f>
        <v>4150</v>
      </c>
      <c r="H47" s="60">
        <v>500</v>
      </c>
      <c r="I47" s="60">
        <v>0</v>
      </c>
      <c r="J47" s="60">
        <v>0</v>
      </c>
      <c r="K47" s="60">
        <v>1700</v>
      </c>
      <c r="L47" s="60">
        <v>250</v>
      </c>
      <c r="M47" s="60">
        <v>0</v>
      </c>
      <c r="N47" s="60">
        <v>0</v>
      </c>
      <c r="O47" s="60">
        <v>1700</v>
      </c>
    </row>
    <row r="48" spans="1:21" ht="21" x14ac:dyDescent="0.5">
      <c r="A48" s="44">
        <v>46</v>
      </c>
      <c r="B48" s="44" t="s">
        <v>587</v>
      </c>
      <c r="C48" s="66" t="s">
        <v>368</v>
      </c>
      <c r="D48" s="47" t="str">
        <f>INDEX(Leikmannaskrá!$A$2:$D$1156,MATCH(C48,Leikmannaskrá!$A$2:$A$1156,0),2)</f>
        <v>160874-5979</v>
      </c>
      <c r="E48" s="47" t="str">
        <f>INDEX(Leikmannaskrá!$A$2:$D$1156,MATCH(C48,Leikmannaskrá!$A$2:$A$1156,0),3)</f>
        <v>BH</v>
      </c>
      <c r="F48" s="47">
        <f>SUM(LARGE(H48:O48,{1;2;3;4;5}))</f>
        <v>4000</v>
      </c>
      <c r="G48" s="47">
        <f>SUM(H48:O48)</f>
        <v>4000</v>
      </c>
      <c r="H48" s="60">
        <v>0</v>
      </c>
      <c r="I48" s="60">
        <v>0</v>
      </c>
      <c r="J48" s="60">
        <v>0</v>
      </c>
      <c r="K48" s="60">
        <v>0</v>
      </c>
      <c r="L48" s="60">
        <v>0</v>
      </c>
      <c r="M48" s="60">
        <v>0</v>
      </c>
      <c r="N48" s="60">
        <v>0</v>
      </c>
      <c r="O48" s="60">
        <v>4000</v>
      </c>
    </row>
    <row r="49" spans="1:21" ht="21" x14ac:dyDescent="0.5">
      <c r="A49" s="44">
        <v>47</v>
      </c>
      <c r="B49" s="44" t="s">
        <v>587</v>
      </c>
      <c r="C49" s="55" t="s">
        <v>338</v>
      </c>
      <c r="D49" s="47" t="str">
        <f>INDEX(Leikmannaskrá!$A$2:$D$1156,MATCH(C49,Leikmannaskrá!$A$2:$A$1156,0),2)</f>
        <v>280604-2240</v>
      </c>
      <c r="E49" s="47" t="str">
        <f>INDEX(Leikmannaskrá!$A$2:$D$1156,MATCH(C49,Leikmannaskrá!$A$2:$A$1156,0),3)</f>
        <v>BH</v>
      </c>
      <c r="F49" s="47">
        <f>SUM(LARGE(H49:O49,{1;2;3;4;5}))</f>
        <v>3900</v>
      </c>
      <c r="G49" s="47">
        <f>SUM(H49:O49)</f>
        <v>3900</v>
      </c>
      <c r="H49" s="60">
        <v>0</v>
      </c>
      <c r="I49" s="60">
        <v>0</v>
      </c>
      <c r="J49" s="60">
        <v>0</v>
      </c>
      <c r="K49" s="60">
        <v>1700</v>
      </c>
      <c r="L49" s="60">
        <v>250</v>
      </c>
      <c r="M49" s="60">
        <v>0</v>
      </c>
      <c r="N49" s="60">
        <v>250</v>
      </c>
      <c r="O49" s="60">
        <v>1700</v>
      </c>
    </row>
    <row r="50" spans="1:21" ht="21" x14ac:dyDescent="0.5">
      <c r="A50" s="44">
        <v>48</v>
      </c>
      <c r="B50" s="44" t="s">
        <v>587</v>
      </c>
      <c r="C50" s="55" t="s">
        <v>271</v>
      </c>
      <c r="D50" s="47" t="str">
        <f>INDEX(Leikmannaskrá!$A$2:$D$1156,MATCH(C50,Leikmannaskrá!$A$2:$A$1156,0),2)</f>
        <v>030985-4869</v>
      </c>
      <c r="E50" s="47" t="str">
        <f>INDEX(Leikmannaskrá!$A$2:$D$1156,MATCH(C50,Leikmannaskrá!$A$2:$A$1156,0),3)</f>
        <v>KR</v>
      </c>
      <c r="F50" s="47">
        <f>SUM(LARGE(H50:O50,{1;2;3;4;5}))</f>
        <v>3570</v>
      </c>
      <c r="G50" s="47">
        <f>SUM(H50:O50)</f>
        <v>3570</v>
      </c>
      <c r="H50" s="60">
        <v>0</v>
      </c>
      <c r="I50" s="60">
        <v>0</v>
      </c>
      <c r="J50" s="60">
        <v>0</v>
      </c>
      <c r="K50" s="60">
        <v>510</v>
      </c>
      <c r="L50" s="60">
        <v>850</v>
      </c>
      <c r="M50" s="60">
        <v>0</v>
      </c>
      <c r="N50" s="60">
        <v>1700</v>
      </c>
      <c r="O50" s="60">
        <v>510</v>
      </c>
    </row>
    <row r="51" spans="1:21" ht="21" x14ac:dyDescent="0.5">
      <c r="A51" s="44">
        <v>49</v>
      </c>
      <c r="B51" s="44" t="s">
        <v>587</v>
      </c>
      <c r="C51" s="48" t="s">
        <v>502</v>
      </c>
      <c r="D51" s="47" t="str">
        <f>INDEX(Leikmannaskrá!$A$2:$D$1156,MATCH(C51,Leikmannaskrá!$A$2:$A$1156,0),2)</f>
        <v>290604-2140</v>
      </c>
      <c r="E51" s="47" t="str">
        <f>INDEX(Leikmannaskrá!$A$2:$D$1156,MATCH(C51,Leikmannaskrá!$A$2:$A$1156,0),3)</f>
        <v>BH</v>
      </c>
      <c r="F51" s="47">
        <f>SUM(LARGE(H51:O51,{1;2;3;4;5}))</f>
        <v>3450</v>
      </c>
      <c r="G51" s="47">
        <f>SUM(H51:O51)</f>
        <v>3450</v>
      </c>
      <c r="H51" s="60">
        <v>0</v>
      </c>
      <c r="I51" s="60">
        <v>0</v>
      </c>
      <c r="J51" s="60">
        <v>0</v>
      </c>
      <c r="K51" s="60">
        <v>1200</v>
      </c>
      <c r="L51" s="60">
        <v>2000</v>
      </c>
      <c r="M51" s="60">
        <v>0</v>
      </c>
      <c r="N51" s="60">
        <v>250</v>
      </c>
      <c r="O51" s="60">
        <v>0</v>
      </c>
    </row>
    <row r="52" spans="1:21" ht="21" x14ac:dyDescent="0.5">
      <c r="A52" s="44">
        <v>50</v>
      </c>
      <c r="B52" s="44" t="s">
        <v>587</v>
      </c>
      <c r="C52" s="55" t="s">
        <v>666</v>
      </c>
      <c r="D52" s="47" t="str">
        <f>INDEX(Leikmannaskrá!$A$2:$D$1156,MATCH(C52,Leikmannaskrá!$A$2:$A$1156,0),2)</f>
        <v>060110-2710</v>
      </c>
      <c r="E52" s="47" t="str">
        <f>INDEX(Leikmannaskrá!$A$2:$D$1156,MATCH(C52,Leikmannaskrá!$A$2:$A$1156,0),3)</f>
        <v>TBR</v>
      </c>
      <c r="F52" s="47">
        <f>SUM(LARGE(H52:O52,{1;2;3;4;5}))</f>
        <v>3440</v>
      </c>
      <c r="G52" s="47">
        <f>SUM(H52:O52)</f>
        <v>3565</v>
      </c>
      <c r="H52" s="60">
        <v>510</v>
      </c>
      <c r="I52" s="60">
        <v>0</v>
      </c>
      <c r="J52" s="60">
        <v>1700</v>
      </c>
      <c r="K52" s="60">
        <v>255</v>
      </c>
      <c r="L52" s="60">
        <v>125</v>
      </c>
      <c r="M52" s="60">
        <v>850</v>
      </c>
      <c r="N52" s="60">
        <v>125</v>
      </c>
      <c r="O52" s="60">
        <v>0</v>
      </c>
    </row>
    <row r="53" spans="1:21" ht="21" x14ac:dyDescent="0.5">
      <c r="A53" s="44">
        <v>51</v>
      </c>
      <c r="B53" s="44" t="s">
        <v>587</v>
      </c>
      <c r="C53" s="55" t="s">
        <v>665</v>
      </c>
      <c r="D53" s="47" t="str">
        <f>INDEX(Leikmannaskrá!$A$2:$D$1156,MATCH(C53,Leikmannaskrá!$A$2:$A$1156,0),2)</f>
        <v>031210-2400</v>
      </c>
      <c r="E53" s="47" t="str">
        <f>INDEX(Leikmannaskrá!$A$2:$D$1156,MATCH(C53,Leikmannaskrá!$A$2:$A$1156,0),3)</f>
        <v>TBR</v>
      </c>
      <c r="F53" s="47">
        <f>SUM(LARGE(H53:O53,{1;2;3;4;5}))</f>
        <v>3440</v>
      </c>
      <c r="G53" s="47">
        <f>SUM(H53:O53)</f>
        <v>3690</v>
      </c>
      <c r="H53" s="60">
        <v>510</v>
      </c>
      <c r="I53" s="60">
        <v>0</v>
      </c>
      <c r="J53" s="60">
        <v>1700</v>
      </c>
      <c r="K53" s="60">
        <v>255</v>
      </c>
      <c r="L53" s="60">
        <v>125</v>
      </c>
      <c r="M53" s="60">
        <v>850</v>
      </c>
      <c r="N53" s="60">
        <v>125</v>
      </c>
      <c r="O53" s="60">
        <v>125</v>
      </c>
    </row>
    <row r="54" spans="1:21" ht="21" x14ac:dyDescent="0.5">
      <c r="A54" s="44">
        <v>52</v>
      </c>
      <c r="B54" s="44" t="s">
        <v>587</v>
      </c>
      <c r="C54" s="55" t="s">
        <v>548</v>
      </c>
      <c r="D54" s="47" t="str">
        <f>INDEX(Leikmannaskrá!$A$2:$D$1156,MATCH(C54,Leikmannaskrá!$A$2:$A$1156,0),2)</f>
        <v>041204-2060</v>
      </c>
      <c r="E54" s="47" t="str">
        <f>INDEX(Leikmannaskrá!$A$2:$D$1156,MATCH(C54,Leikmannaskrá!$A$2:$A$1156,0),3)</f>
        <v>TBR</v>
      </c>
      <c r="F54" s="47">
        <f>SUM(LARGE(H54:O54,{1;2;3;4;5}))</f>
        <v>3065</v>
      </c>
      <c r="G54" s="47">
        <f>SUM(H54:O54)</f>
        <v>3065</v>
      </c>
      <c r="H54" s="60">
        <v>0</v>
      </c>
      <c r="I54" s="60">
        <v>250</v>
      </c>
      <c r="J54" s="60">
        <v>1200</v>
      </c>
      <c r="K54" s="60">
        <v>255</v>
      </c>
      <c r="L54" s="60">
        <v>0</v>
      </c>
      <c r="M54" s="60">
        <v>0</v>
      </c>
      <c r="N54" s="60">
        <v>510</v>
      </c>
      <c r="O54" s="60">
        <v>850</v>
      </c>
    </row>
    <row r="55" spans="1:21" ht="21" x14ac:dyDescent="0.5">
      <c r="A55" s="44">
        <v>53</v>
      </c>
      <c r="B55" s="44" t="s">
        <v>587</v>
      </c>
      <c r="C55" s="55" t="s">
        <v>627</v>
      </c>
      <c r="D55" s="47" t="str">
        <f>INDEX(Leikmannaskrá!$A$2:$D$1156,MATCH(C55,Leikmannaskrá!$A$2:$A$1156,0),2)</f>
        <v>300388-2139</v>
      </c>
      <c r="E55" s="47" t="str">
        <f>INDEX(Leikmannaskrá!$A$2:$D$1156,MATCH(C55,Leikmannaskrá!$A$2:$A$1156,0),3)</f>
        <v>UMFA</v>
      </c>
      <c r="F55" s="47">
        <f>SUM(LARGE(H55:O55,{1;2;3;4;5}))</f>
        <v>3050</v>
      </c>
      <c r="G55" s="47">
        <f>SUM(H55:O55)</f>
        <v>3050</v>
      </c>
      <c r="H55" s="60">
        <v>250</v>
      </c>
      <c r="I55" s="60">
        <v>0</v>
      </c>
      <c r="J55" s="60">
        <v>0</v>
      </c>
      <c r="K55" s="60">
        <v>0</v>
      </c>
      <c r="L55" s="60">
        <v>1275</v>
      </c>
      <c r="M55" s="60">
        <v>0</v>
      </c>
      <c r="N55" s="60">
        <v>1275</v>
      </c>
      <c r="O55" s="60">
        <v>250</v>
      </c>
    </row>
    <row r="56" spans="1:21" ht="21" x14ac:dyDescent="0.5">
      <c r="A56" s="44">
        <v>54</v>
      </c>
      <c r="B56" s="44" t="s">
        <v>587</v>
      </c>
      <c r="C56" s="48" t="s">
        <v>508</v>
      </c>
      <c r="D56" s="47" t="str">
        <f>INDEX(Leikmannaskrá!$A$2:$D$1156,MATCH(C56,Leikmannaskrá!$A$2:$A$1156,0),2)</f>
        <v>100103-2140</v>
      </c>
      <c r="E56" s="47" t="str">
        <f>INDEX(Leikmannaskrá!$A$2:$D$1156,MATCH(C56,Leikmannaskrá!$A$2:$A$1156,0),3)</f>
        <v>BH</v>
      </c>
      <c r="F56" s="47">
        <f>SUM(LARGE(H56:O56,{1;2;3;4;5}))</f>
        <v>3000</v>
      </c>
      <c r="G56" s="47">
        <f>SUM(H56:O56)</f>
        <v>3000</v>
      </c>
      <c r="H56" s="60">
        <v>0</v>
      </c>
      <c r="I56" s="60">
        <v>0</v>
      </c>
      <c r="J56" s="60">
        <v>0</v>
      </c>
      <c r="K56" s="60">
        <v>0</v>
      </c>
      <c r="L56" s="60">
        <v>3000</v>
      </c>
      <c r="M56" s="60">
        <v>0</v>
      </c>
      <c r="N56" s="60">
        <v>0</v>
      </c>
      <c r="O56" s="60">
        <v>0</v>
      </c>
    </row>
    <row r="57" spans="1:21" ht="21" x14ac:dyDescent="0.5">
      <c r="A57" s="44">
        <v>55</v>
      </c>
      <c r="B57" s="44" t="s">
        <v>587</v>
      </c>
      <c r="C57" s="55" t="s">
        <v>123</v>
      </c>
      <c r="D57" s="47" t="str">
        <f>INDEX(Leikmannaskrá!$A$2:$D$1156,MATCH(C57,Leikmannaskrá!$A$2:$A$1156,0),2)</f>
        <v>120907-2980</v>
      </c>
      <c r="E57" s="47" t="str">
        <f>INDEX(Leikmannaskrá!$A$2:$D$1156,MATCH(C57,Leikmannaskrá!$A$2:$A$1156,0),3)</f>
        <v>BH</v>
      </c>
      <c r="F57" s="47">
        <f>SUM(LARGE(H57:O57,{1;2;3;4;5}))</f>
        <v>2585</v>
      </c>
      <c r="G57" s="47">
        <f>SUM(H57:O57)</f>
        <v>2585</v>
      </c>
      <c r="H57" s="60">
        <v>0</v>
      </c>
      <c r="I57" s="60">
        <v>0</v>
      </c>
      <c r="J57" s="60">
        <v>0</v>
      </c>
      <c r="K57" s="60">
        <v>510</v>
      </c>
      <c r="L57" s="60">
        <v>850</v>
      </c>
      <c r="M57" s="60">
        <v>125</v>
      </c>
      <c r="N57" s="60">
        <v>850</v>
      </c>
      <c r="O57" s="60">
        <v>250</v>
      </c>
    </row>
    <row r="58" spans="1:21" ht="21" x14ac:dyDescent="0.5">
      <c r="A58" s="44">
        <v>56</v>
      </c>
      <c r="B58" s="44" t="s">
        <v>587</v>
      </c>
      <c r="C58" s="55" t="s">
        <v>452</v>
      </c>
      <c r="D58" s="47" t="str">
        <f>INDEX(Leikmannaskrá!$A$2:$D$1156,MATCH(C58,Leikmannaskrá!$A$2:$A$1156,0),2)</f>
        <v>060508-3480</v>
      </c>
      <c r="E58" s="47" t="str">
        <f>INDEX(Leikmannaskrá!$A$2:$D$1156,MATCH(C58,Leikmannaskrá!$A$2:$A$1156,0),3)</f>
        <v>BH</v>
      </c>
      <c r="F58" s="47">
        <f>SUM(LARGE(H58:O58,{1;2;3;4;5}))</f>
        <v>2585</v>
      </c>
      <c r="G58" s="47">
        <f>SUM(H58:O58)</f>
        <v>2585</v>
      </c>
      <c r="H58" s="60">
        <v>0</v>
      </c>
      <c r="I58" s="60">
        <v>0</v>
      </c>
      <c r="J58" s="60">
        <v>0</v>
      </c>
      <c r="K58" s="60">
        <v>510</v>
      </c>
      <c r="L58" s="60">
        <v>850</v>
      </c>
      <c r="M58" s="60">
        <v>125</v>
      </c>
      <c r="N58" s="60">
        <v>850</v>
      </c>
      <c r="O58" s="60">
        <v>250</v>
      </c>
    </row>
    <row r="59" spans="1:21" ht="21" x14ac:dyDescent="0.5">
      <c r="A59" s="44">
        <v>57</v>
      </c>
      <c r="B59" s="44" t="s">
        <v>587</v>
      </c>
      <c r="C59" s="55" t="s">
        <v>653</v>
      </c>
      <c r="D59" s="47" t="str">
        <f>INDEX(Leikmannaskrá!$A$2:$D$1156,MATCH(C59,Leikmannaskrá!$A$2:$A$1156,0),2)</f>
        <v>190109-2670</v>
      </c>
      <c r="E59" s="47" t="str">
        <f>INDEX(Leikmannaskrá!$A$2:$D$1156,MATCH(C59,Leikmannaskrá!$A$2:$A$1156,0),3)</f>
        <v>BH</v>
      </c>
      <c r="F59" s="47">
        <f>SUM(LARGE(H59:O59,{1;2;3;4;5}))</f>
        <v>2500</v>
      </c>
      <c r="G59" s="47">
        <f>SUM(H59:O59)</f>
        <v>2625</v>
      </c>
      <c r="H59" s="60">
        <v>1275</v>
      </c>
      <c r="I59" s="60">
        <v>0</v>
      </c>
      <c r="J59" s="60">
        <v>850</v>
      </c>
      <c r="K59" s="60">
        <v>125</v>
      </c>
      <c r="L59" s="60">
        <v>125</v>
      </c>
      <c r="M59" s="60">
        <v>0</v>
      </c>
      <c r="N59" s="60">
        <v>125</v>
      </c>
      <c r="O59" s="60">
        <v>125</v>
      </c>
    </row>
    <row r="60" spans="1:21" ht="21" x14ac:dyDescent="0.5">
      <c r="A60" s="44">
        <v>58</v>
      </c>
      <c r="B60" s="44" t="s">
        <v>587</v>
      </c>
      <c r="C60" s="55" t="s">
        <v>691</v>
      </c>
      <c r="D60" s="47" t="str">
        <f>INDEX(Leikmannaskrá!$A$2:$D$1156,MATCH(C60,Leikmannaskrá!$A$2:$A$1156,0),2)</f>
        <v>240309-2380</v>
      </c>
      <c r="E60" s="47" t="str">
        <f>INDEX(Leikmannaskrá!$A$2:$D$1156,MATCH(C60,Leikmannaskrá!$A$2:$A$1156,0),3)</f>
        <v>BH</v>
      </c>
      <c r="F60" s="47">
        <f>SUM(LARGE(H60:O60,{1;2;3;4;5}))</f>
        <v>2500</v>
      </c>
      <c r="G60" s="47">
        <f>SUM(H60:O60)</f>
        <v>2625</v>
      </c>
      <c r="H60" s="60">
        <v>1275</v>
      </c>
      <c r="I60" s="60">
        <v>0</v>
      </c>
      <c r="J60" s="60">
        <v>850</v>
      </c>
      <c r="K60" s="60">
        <v>125</v>
      </c>
      <c r="L60" s="60">
        <v>125</v>
      </c>
      <c r="M60" s="60">
        <v>0</v>
      </c>
      <c r="N60" s="60">
        <v>125</v>
      </c>
      <c r="O60" s="60">
        <v>125</v>
      </c>
    </row>
    <row r="61" spans="1:21" ht="21" x14ac:dyDescent="0.5">
      <c r="A61" s="44">
        <v>59</v>
      </c>
      <c r="B61" s="44" t="s">
        <v>587</v>
      </c>
      <c r="C61" s="55" t="s">
        <v>528</v>
      </c>
      <c r="D61" s="47" t="str">
        <f>INDEX(Leikmannaskrá!$A$2:$D$1156,MATCH(C61,Leikmannaskrá!$A$2:$A$1156,0),2)</f>
        <v>080884-3199</v>
      </c>
      <c r="E61" s="47" t="str">
        <f>INDEX(Leikmannaskrá!$A$2:$D$1156,MATCH(C61,Leikmannaskrá!$A$2:$A$1156,0),3)</f>
        <v>TBR</v>
      </c>
      <c r="F61" s="47">
        <f>SUM(LARGE(H61:O61,{1;2;3;4;5}))</f>
        <v>2335</v>
      </c>
      <c r="G61" s="47">
        <f>SUM(H61:O61)</f>
        <v>2335</v>
      </c>
      <c r="H61" s="60">
        <v>0</v>
      </c>
      <c r="I61" s="60">
        <v>0</v>
      </c>
      <c r="J61" s="60">
        <v>0</v>
      </c>
      <c r="K61" s="60">
        <v>0</v>
      </c>
      <c r="L61" s="60">
        <v>125</v>
      </c>
      <c r="M61" s="60">
        <v>0</v>
      </c>
      <c r="N61" s="60">
        <v>1700</v>
      </c>
      <c r="O61" s="60">
        <v>510</v>
      </c>
    </row>
    <row r="62" spans="1:21" ht="21" x14ac:dyDescent="0.5">
      <c r="A62" s="44">
        <v>60</v>
      </c>
      <c r="B62" s="44" t="s">
        <v>587</v>
      </c>
      <c r="C62" s="55" t="s">
        <v>721</v>
      </c>
      <c r="D62" s="47" t="str">
        <f>INDEX(Leikmannaskrá!$A$2:$D$1156,MATCH(C62,Leikmannaskrá!$A$2:$A$1156,0),2)</f>
        <v>050710-2890</v>
      </c>
      <c r="E62" s="47" t="str">
        <f>INDEX(Leikmannaskrá!$A$2:$D$1156,MATCH(C62,Leikmannaskrá!$A$2:$A$1156,0),3)</f>
        <v>BH</v>
      </c>
      <c r="F62" s="47">
        <f>SUM(LARGE(H62:O62,{1;2;3;4;5}))</f>
        <v>2335</v>
      </c>
      <c r="G62" s="47">
        <f>SUM(H62:O62)</f>
        <v>2335</v>
      </c>
      <c r="H62" s="60">
        <v>1700</v>
      </c>
      <c r="I62" s="60">
        <v>0</v>
      </c>
      <c r="J62" s="60">
        <v>510</v>
      </c>
      <c r="K62" s="60">
        <v>0</v>
      </c>
      <c r="L62" s="60">
        <v>0</v>
      </c>
      <c r="M62" s="60">
        <v>0</v>
      </c>
      <c r="N62" s="60">
        <v>0</v>
      </c>
      <c r="O62" s="60">
        <v>125</v>
      </c>
      <c r="Q62" s="35"/>
      <c r="S62" s="35"/>
      <c r="T62" s="54"/>
      <c r="U62" s="54"/>
    </row>
    <row r="63" spans="1:21" ht="21" x14ac:dyDescent="0.5">
      <c r="A63" s="44">
        <v>61</v>
      </c>
      <c r="B63" s="44" t="s">
        <v>587</v>
      </c>
      <c r="C63" s="55" t="s">
        <v>713</v>
      </c>
      <c r="D63" s="47" t="str">
        <f>INDEX(Leikmannaskrá!$A$2:$D$1156,MATCH(C63,Leikmannaskrá!$A$2:$A$1156,0),2)</f>
        <v>050710-2620</v>
      </c>
      <c r="E63" s="47" t="str">
        <f>INDEX(Leikmannaskrá!$A$2:$D$1156,MATCH(C63,Leikmannaskrá!$A$2:$A$1156,0),3)</f>
        <v>BH</v>
      </c>
      <c r="F63" s="47">
        <f>SUM(LARGE(H63:O63,{1;2;3;4;5}))</f>
        <v>2335</v>
      </c>
      <c r="G63" s="47">
        <f>SUM(H63:O63)</f>
        <v>2335</v>
      </c>
      <c r="H63" s="60">
        <v>1700</v>
      </c>
      <c r="I63" s="60">
        <v>0</v>
      </c>
      <c r="J63" s="60">
        <v>510</v>
      </c>
      <c r="K63" s="60">
        <v>0</v>
      </c>
      <c r="L63" s="60">
        <v>0</v>
      </c>
      <c r="M63" s="60">
        <v>0</v>
      </c>
      <c r="N63" s="60">
        <v>0</v>
      </c>
      <c r="O63" s="60">
        <v>125</v>
      </c>
      <c r="Q63" s="35"/>
    </row>
    <row r="64" spans="1:21" ht="21" x14ac:dyDescent="0.5">
      <c r="A64" s="44">
        <v>62</v>
      </c>
      <c r="B64" s="44" t="s">
        <v>587</v>
      </c>
      <c r="C64" s="55" t="s">
        <v>229</v>
      </c>
      <c r="D64" s="47" t="str">
        <f>INDEX(Leikmannaskrá!$A$2:$D$1156,MATCH(C64,Leikmannaskrá!$A$2:$A$1156,0),2)</f>
        <v>260303-2870</v>
      </c>
      <c r="E64" s="47" t="str">
        <f>INDEX(Leikmannaskrá!$A$2:$D$1156,MATCH(C64,Leikmannaskrá!$A$2:$A$1156,0),3)</f>
        <v>BH</v>
      </c>
      <c r="F64" s="47">
        <f>SUM(LARGE(H64:O64,{1;2;3;4;5}))</f>
        <v>2200</v>
      </c>
      <c r="G64" s="47">
        <f>SUM(H64:O64)</f>
        <v>2200</v>
      </c>
      <c r="H64" s="60">
        <v>0</v>
      </c>
      <c r="I64" s="60">
        <v>1200</v>
      </c>
      <c r="J64" s="60">
        <v>0</v>
      </c>
      <c r="K64" s="60">
        <v>0</v>
      </c>
      <c r="L64" s="60">
        <v>250</v>
      </c>
      <c r="M64" s="60">
        <v>250</v>
      </c>
      <c r="N64" s="60">
        <v>250</v>
      </c>
      <c r="O64" s="60">
        <v>250</v>
      </c>
      <c r="Q64" s="35"/>
    </row>
    <row r="65" spans="1:15" ht="21" x14ac:dyDescent="0.5">
      <c r="A65" s="44">
        <v>63</v>
      </c>
      <c r="B65" s="44" t="s">
        <v>587</v>
      </c>
      <c r="C65" s="55" t="s">
        <v>552</v>
      </c>
      <c r="D65" s="47" t="str">
        <f>INDEX(Leikmannaskrá!$A$2:$D$1156,MATCH(C65,Leikmannaskrá!$A$2:$A$1156,0),2)</f>
        <v>251103-2080</v>
      </c>
      <c r="E65" s="47" t="str">
        <f>INDEX(Leikmannaskrá!$A$2:$D$1156,MATCH(C65,Leikmannaskrá!$A$2:$A$1156,0),3)</f>
        <v>BH</v>
      </c>
      <c r="F65" s="47">
        <f>SUM(LARGE(H65:O65,{1;2;3;4;5}))</f>
        <v>2200</v>
      </c>
      <c r="G65" s="47">
        <f>SUM(H65:O65)</f>
        <v>2200</v>
      </c>
      <c r="H65" s="60">
        <v>0</v>
      </c>
      <c r="I65" s="60">
        <v>1200</v>
      </c>
      <c r="J65" s="60">
        <v>0</v>
      </c>
      <c r="K65" s="60">
        <v>0</v>
      </c>
      <c r="L65" s="60">
        <v>250</v>
      </c>
      <c r="M65" s="60">
        <v>250</v>
      </c>
      <c r="N65" s="60">
        <v>250</v>
      </c>
      <c r="O65" s="60">
        <v>250</v>
      </c>
    </row>
    <row r="66" spans="1:15" ht="21" x14ac:dyDescent="0.5">
      <c r="A66" s="44">
        <v>64</v>
      </c>
      <c r="B66" s="44" t="s">
        <v>587</v>
      </c>
      <c r="C66" s="55" t="s">
        <v>474</v>
      </c>
      <c r="D66" s="47" t="str">
        <f>INDEX(Leikmannaskrá!$A$2:$D$1156,MATCH(C66,Leikmannaskrá!$A$2:$A$1156,0),2)</f>
        <v>040381-4739</v>
      </c>
      <c r="E66" s="47" t="str">
        <f>INDEX(Leikmannaskrá!$A$2:$D$1156,MATCH(C66,Leikmannaskrá!$A$2:$A$1156,0),3)</f>
        <v>UMFA</v>
      </c>
      <c r="F66" s="47">
        <f>SUM(LARGE(H66:O66,{1;2;3;4;5}))</f>
        <v>2125</v>
      </c>
      <c r="G66" s="47">
        <f>SUM(H66:O66)</f>
        <v>2125</v>
      </c>
      <c r="H66" s="60">
        <v>2000</v>
      </c>
      <c r="I66" s="60">
        <v>0</v>
      </c>
      <c r="J66" s="60">
        <v>0</v>
      </c>
      <c r="K66" s="60">
        <v>0</v>
      </c>
      <c r="L66" s="60">
        <v>0</v>
      </c>
      <c r="M66" s="60">
        <v>0</v>
      </c>
      <c r="N66" s="60">
        <v>0</v>
      </c>
      <c r="O66" s="60">
        <v>125</v>
      </c>
    </row>
    <row r="67" spans="1:15" ht="21" x14ac:dyDescent="0.5">
      <c r="A67" s="44">
        <v>65</v>
      </c>
      <c r="B67" s="44" t="s">
        <v>587</v>
      </c>
      <c r="C67" s="55" t="s">
        <v>696</v>
      </c>
      <c r="D67" s="47" t="str">
        <f>INDEX(Leikmannaskrá!$A$2:$D$1156,MATCH(C67,Leikmannaskrá!$A$2:$A$1156,0),2)</f>
        <v>181075-4309</v>
      </c>
      <c r="E67" s="47" t="str">
        <f>INDEX(Leikmannaskrá!$A$2:$D$1156,MATCH(C67,Leikmannaskrá!$A$2:$A$1156,0),3)</f>
        <v>UMFA</v>
      </c>
      <c r="F67" s="47">
        <f>SUM(LARGE(H67:O67,{1;2;3;4;5}))</f>
        <v>2120</v>
      </c>
      <c r="G67" s="47">
        <f>SUM(H67:O67)</f>
        <v>2370</v>
      </c>
      <c r="H67" s="60">
        <v>125</v>
      </c>
      <c r="I67" s="60">
        <v>850</v>
      </c>
      <c r="J67" s="60">
        <v>510</v>
      </c>
      <c r="K67" s="60">
        <v>0</v>
      </c>
      <c r="L67" s="60">
        <v>125</v>
      </c>
      <c r="M67" s="60">
        <v>510</v>
      </c>
      <c r="N67" s="60">
        <v>125</v>
      </c>
      <c r="O67" s="60">
        <v>125</v>
      </c>
    </row>
    <row r="68" spans="1:15" ht="21" x14ac:dyDescent="0.5">
      <c r="A68" s="44">
        <v>66</v>
      </c>
      <c r="B68" s="44" t="s">
        <v>587</v>
      </c>
      <c r="C68" s="55" t="s">
        <v>388</v>
      </c>
      <c r="D68" s="47" t="str">
        <f>INDEX(Leikmannaskrá!$A$2:$D$1156,MATCH(C68,Leikmannaskrá!$A$2:$A$1156,0),2)</f>
        <v>250908-2530</v>
      </c>
      <c r="E68" s="47" t="str">
        <f>INDEX(Leikmannaskrá!$A$2:$D$1156,MATCH(C68,Leikmannaskrá!$A$2:$A$1156,0),3)</f>
        <v>TBR</v>
      </c>
      <c r="F68" s="47">
        <f>SUM(LARGE(H68:O68,{1;2;3;4;5}))</f>
        <v>2035</v>
      </c>
      <c r="G68" s="47">
        <f>SUM(H68:O68)</f>
        <v>2035</v>
      </c>
      <c r="H68" s="60">
        <v>0</v>
      </c>
      <c r="I68" s="60">
        <v>510</v>
      </c>
      <c r="J68" s="60">
        <v>1275</v>
      </c>
      <c r="K68" s="60">
        <v>0</v>
      </c>
      <c r="L68" s="60">
        <v>0</v>
      </c>
      <c r="M68" s="60">
        <v>0</v>
      </c>
      <c r="N68" s="60">
        <v>125</v>
      </c>
      <c r="O68" s="60">
        <v>125</v>
      </c>
    </row>
    <row r="69" spans="1:15" ht="21" x14ac:dyDescent="0.5">
      <c r="A69" s="44">
        <v>67</v>
      </c>
      <c r="B69" s="44" t="s">
        <v>587</v>
      </c>
      <c r="C69" s="55" t="s">
        <v>413</v>
      </c>
      <c r="D69" s="47" t="str">
        <f>INDEX(Leikmannaskrá!$A$2:$D$1156,MATCH(C69,Leikmannaskrá!$A$2:$A$1156,0),2)</f>
        <v>090807-4390</v>
      </c>
      <c r="E69" s="47" t="str">
        <f>INDEX(Leikmannaskrá!$A$2:$D$1156,MATCH(C69,Leikmannaskrá!$A$2:$A$1156,0),3)</f>
        <v>ÍA</v>
      </c>
      <c r="F69" s="47">
        <f>SUM(LARGE(H69:O69,{1;2;3;4;5}))</f>
        <v>2000</v>
      </c>
      <c r="G69" s="47">
        <f>SUM(H69:O69)</f>
        <v>2000</v>
      </c>
      <c r="H69" s="60">
        <v>0</v>
      </c>
      <c r="I69" s="60">
        <v>0</v>
      </c>
      <c r="J69" s="60">
        <v>0</v>
      </c>
      <c r="K69" s="60">
        <v>0</v>
      </c>
      <c r="L69" s="60">
        <v>2000</v>
      </c>
      <c r="M69" s="60">
        <v>0</v>
      </c>
      <c r="N69" s="60">
        <v>0</v>
      </c>
      <c r="O69" s="60">
        <v>0</v>
      </c>
    </row>
    <row r="70" spans="1:15" ht="21" x14ac:dyDescent="0.5">
      <c r="A70" s="44">
        <v>68</v>
      </c>
      <c r="B70" s="44" t="s">
        <v>587</v>
      </c>
      <c r="C70" s="48" t="s">
        <v>317</v>
      </c>
      <c r="D70" s="47" t="str">
        <f>INDEX(Leikmannaskrá!$A$2:$D$1156,MATCH(C70,Leikmannaskrá!$A$2:$A$1156,0),2)</f>
        <v>140580-5549</v>
      </c>
      <c r="E70" s="47" t="str">
        <f>INDEX(Leikmannaskrá!$A$2:$D$1156,MATCH(C70,Leikmannaskrá!$A$2:$A$1156,0),3)</f>
        <v>TBR</v>
      </c>
      <c r="F70" s="47">
        <f>SUM(LARGE(H70:O70,{1;2;3;4;5}))</f>
        <v>2000</v>
      </c>
      <c r="G70" s="47">
        <f>SUM(H70:O70)</f>
        <v>2000</v>
      </c>
      <c r="H70" s="60">
        <v>0</v>
      </c>
      <c r="I70" s="60">
        <v>0</v>
      </c>
      <c r="J70" s="60">
        <v>0</v>
      </c>
      <c r="K70" s="60">
        <v>0</v>
      </c>
      <c r="L70" s="60">
        <v>0</v>
      </c>
      <c r="M70" s="60">
        <v>0</v>
      </c>
      <c r="N70" s="60">
        <v>0</v>
      </c>
      <c r="O70" s="60">
        <v>2000</v>
      </c>
    </row>
    <row r="71" spans="1:15" ht="21" x14ac:dyDescent="0.5">
      <c r="A71" s="44">
        <v>69</v>
      </c>
      <c r="B71" s="44" t="s">
        <v>587</v>
      </c>
      <c r="C71" s="55" t="s">
        <v>707</v>
      </c>
      <c r="D71" s="47" t="str">
        <f>INDEX(Leikmannaskrá!$A$2:$D$1156,MATCH(C71,Leikmannaskrá!$A$2:$A$1156,0),2)</f>
        <v>080799-2259</v>
      </c>
      <c r="E71" s="47" t="str">
        <f>INDEX(Leikmannaskrá!$A$2:$D$1156,MATCH(C71,Leikmannaskrá!$A$2:$A$1156,0),3)</f>
        <v>KR</v>
      </c>
      <c r="F71" s="47">
        <f>SUM(LARGE(H71:O71,{1;2;3;4;5}))</f>
        <v>2000</v>
      </c>
      <c r="G71" s="47">
        <f>SUM(H71:O71)</f>
        <v>2000</v>
      </c>
      <c r="H71" s="60">
        <v>0</v>
      </c>
      <c r="I71" s="60">
        <v>0</v>
      </c>
      <c r="J71" s="60">
        <v>0</v>
      </c>
      <c r="K71" s="60">
        <v>0</v>
      </c>
      <c r="L71" s="60">
        <v>0</v>
      </c>
      <c r="M71" s="60">
        <v>0</v>
      </c>
      <c r="N71" s="60">
        <v>0</v>
      </c>
      <c r="O71" s="60">
        <v>2000</v>
      </c>
    </row>
    <row r="72" spans="1:15" ht="21" x14ac:dyDescent="0.5">
      <c r="A72" s="44">
        <v>70</v>
      </c>
      <c r="B72" s="44" t="s">
        <v>587</v>
      </c>
      <c r="C72" s="55" t="s">
        <v>181</v>
      </c>
      <c r="D72" s="47" t="str">
        <f>INDEX(Leikmannaskrá!$A$2:$D$1156,MATCH(C72,Leikmannaskrá!$A$2:$A$1156,0),2)</f>
        <v>160784-2539</v>
      </c>
      <c r="E72" s="47" t="str">
        <f>INDEX(Leikmannaskrá!$A$2:$D$1156,MATCH(C72,Leikmannaskrá!$A$2:$A$1156,0),3)</f>
        <v>TBR</v>
      </c>
      <c r="F72" s="47">
        <f>SUM(LARGE(H72:O72,{1;2;3;4;5}))</f>
        <v>2000</v>
      </c>
      <c r="G72" s="47">
        <f>SUM(H72:O72)</f>
        <v>2000</v>
      </c>
      <c r="H72" s="60">
        <v>0</v>
      </c>
      <c r="I72" s="60">
        <v>2000</v>
      </c>
      <c r="J72" s="60">
        <v>0</v>
      </c>
      <c r="K72" s="60">
        <v>0</v>
      </c>
      <c r="L72" s="60">
        <v>0</v>
      </c>
      <c r="M72" s="60">
        <v>0</v>
      </c>
      <c r="N72" s="60">
        <v>0</v>
      </c>
      <c r="O72" s="60">
        <v>0</v>
      </c>
    </row>
    <row r="73" spans="1:15" ht="21" x14ac:dyDescent="0.5">
      <c r="A73" s="44">
        <v>71</v>
      </c>
      <c r="B73" s="44" t="s">
        <v>587</v>
      </c>
      <c r="C73" s="48" t="s">
        <v>189</v>
      </c>
      <c r="D73" s="47" t="str">
        <f>INDEX(Leikmannaskrá!$A$2:$D$1156,MATCH(C73,Leikmannaskrá!$A$2:$A$1156,0),2)</f>
        <v>150300-3390</v>
      </c>
      <c r="E73" s="47" t="str">
        <f>INDEX(Leikmannaskrá!$A$2:$D$1156,MATCH(C73,Leikmannaskrá!$A$2:$A$1156,0),3)</f>
        <v>TBR</v>
      </c>
      <c r="F73" s="47">
        <f>SUM(LARGE(H73:O73,{1;2;3;4;5}))</f>
        <v>1700</v>
      </c>
      <c r="G73" s="47">
        <f>SUM(H73:O73)</f>
        <v>1700</v>
      </c>
      <c r="H73" s="60">
        <v>0</v>
      </c>
      <c r="I73" s="60">
        <v>0</v>
      </c>
      <c r="J73" s="60">
        <v>0</v>
      </c>
      <c r="K73" s="60">
        <v>0</v>
      </c>
      <c r="L73" s="60">
        <v>500</v>
      </c>
      <c r="M73" s="60">
        <v>0</v>
      </c>
      <c r="N73" s="60">
        <v>0</v>
      </c>
      <c r="O73" s="60">
        <v>1200</v>
      </c>
    </row>
    <row r="74" spans="1:15" ht="21" x14ac:dyDescent="0.5">
      <c r="A74" s="44">
        <v>72</v>
      </c>
      <c r="B74" s="44" t="s">
        <v>587</v>
      </c>
      <c r="C74" s="55" t="s">
        <v>82</v>
      </c>
      <c r="D74" s="47" t="str">
        <f>INDEX(Leikmannaskrá!$A$2:$D$1156,MATCH(C74,Leikmannaskrá!$A$2:$A$1156,0),2)</f>
        <v>101006-2120</v>
      </c>
      <c r="E74" s="47" t="str">
        <f>INDEX(Leikmannaskrá!$A$2:$D$1156,MATCH(C74,Leikmannaskrá!$A$2:$A$1156,0),3)</f>
        <v>TBR</v>
      </c>
      <c r="F74" s="47">
        <f>SUM(LARGE(H74:O74,{1;2;3;4;5}))</f>
        <v>1610</v>
      </c>
      <c r="G74" s="47">
        <f>SUM(H74:O74)</f>
        <v>1610</v>
      </c>
      <c r="H74" s="60">
        <v>0</v>
      </c>
      <c r="I74" s="60">
        <v>510</v>
      </c>
      <c r="J74" s="60">
        <v>250</v>
      </c>
      <c r="K74" s="60">
        <v>0</v>
      </c>
      <c r="L74" s="60">
        <v>0</v>
      </c>
      <c r="M74" s="60">
        <v>850</v>
      </c>
      <c r="N74" s="60">
        <v>0</v>
      </c>
      <c r="O74" s="60">
        <v>0</v>
      </c>
    </row>
    <row r="75" spans="1:15" ht="21" x14ac:dyDescent="0.5">
      <c r="A75" s="44">
        <v>73</v>
      </c>
      <c r="B75" s="44" t="s">
        <v>587</v>
      </c>
      <c r="C75" s="55" t="s">
        <v>616</v>
      </c>
      <c r="D75" s="47" t="str">
        <f>INDEX(Leikmannaskrá!$A$2:$D$1156,MATCH(C75,Leikmannaskrá!$A$2:$A$1156,0),2)</f>
        <v>091080-3039</v>
      </c>
      <c r="E75" s="47" t="str">
        <f>INDEX(Leikmannaskrá!$A$2:$D$1156,MATCH(C75,Leikmannaskrá!$A$2:$A$1156,0),3)</f>
        <v>UMFA</v>
      </c>
      <c r="F75" s="47">
        <f>SUM(LARGE(H75:O75,{1;2;3;4;5}))</f>
        <v>1610</v>
      </c>
      <c r="G75" s="47">
        <f>SUM(H75:O75)</f>
        <v>1610</v>
      </c>
      <c r="H75" s="60">
        <v>125</v>
      </c>
      <c r="I75" s="60">
        <v>850</v>
      </c>
      <c r="J75" s="60">
        <v>510</v>
      </c>
      <c r="K75" s="60">
        <v>0</v>
      </c>
      <c r="L75" s="60">
        <v>0</v>
      </c>
      <c r="M75" s="60">
        <v>0</v>
      </c>
      <c r="N75" s="60">
        <v>0</v>
      </c>
      <c r="O75" s="60">
        <v>125</v>
      </c>
    </row>
    <row r="76" spans="1:15" ht="21" x14ac:dyDescent="0.5">
      <c r="A76" s="44">
        <v>74</v>
      </c>
      <c r="B76" s="44" t="s">
        <v>587</v>
      </c>
      <c r="C76" s="55" t="s">
        <v>183</v>
      </c>
      <c r="D76" s="47" t="str">
        <f>INDEX(Leikmannaskrá!$A$2:$D$1156,MATCH(C76,Leikmannaskrá!$A$2:$A$1156,0),2)</f>
        <v>091159-2879</v>
      </c>
      <c r="E76" s="47" t="str">
        <f>INDEX(Leikmannaskrá!$A$2:$D$1156,MATCH(C76,Leikmannaskrá!$A$2:$A$1156,0),3)</f>
        <v>UMFA</v>
      </c>
      <c r="F76" s="47">
        <f>SUM(LARGE(H76:O76,{1;2;3;4;5}))</f>
        <v>1395</v>
      </c>
      <c r="G76" s="47">
        <f>SUM(H76:O76)</f>
        <v>1395</v>
      </c>
      <c r="H76" s="60">
        <v>0</v>
      </c>
      <c r="I76" s="60">
        <v>510</v>
      </c>
      <c r="J76" s="60">
        <v>0</v>
      </c>
      <c r="K76" s="60">
        <v>125</v>
      </c>
      <c r="L76" s="60">
        <v>0</v>
      </c>
      <c r="M76" s="60">
        <v>510</v>
      </c>
      <c r="N76" s="60">
        <v>125</v>
      </c>
      <c r="O76" s="60">
        <v>125</v>
      </c>
    </row>
    <row r="77" spans="1:15" ht="21" x14ac:dyDescent="0.5">
      <c r="A77" s="44">
        <v>75</v>
      </c>
      <c r="B77" s="44" t="s">
        <v>587</v>
      </c>
      <c r="C77" s="55" t="s">
        <v>70</v>
      </c>
      <c r="D77" s="47" t="str">
        <f>INDEX(Leikmannaskrá!$A$2:$D$1156,MATCH(C77,Leikmannaskrá!$A$2:$A$1156,0),2)</f>
        <v>300590-5869</v>
      </c>
      <c r="E77" s="47" t="str">
        <f>INDEX(Leikmannaskrá!$A$2:$D$1156,MATCH(C77,Leikmannaskrá!$A$2:$A$1156,0),3)</f>
        <v>KR</v>
      </c>
      <c r="F77" s="47">
        <f>SUM(LARGE(H77:O77,{1;2;3;4;5}))</f>
        <v>1360</v>
      </c>
      <c r="G77" s="47">
        <f>SUM(H77:O77)</f>
        <v>1360</v>
      </c>
      <c r="H77" s="60">
        <v>0</v>
      </c>
      <c r="I77" s="60">
        <v>0</v>
      </c>
      <c r="J77" s="60">
        <v>0</v>
      </c>
      <c r="K77" s="60">
        <v>510</v>
      </c>
      <c r="L77" s="60">
        <v>850</v>
      </c>
      <c r="M77" s="60">
        <v>0</v>
      </c>
      <c r="N77" s="60">
        <v>0</v>
      </c>
      <c r="O77" s="60">
        <v>0</v>
      </c>
    </row>
    <row r="78" spans="1:15" ht="21" x14ac:dyDescent="0.5">
      <c r="A78" s="44">
        <v>76</v>
      </c>
      <c r="B78" s="44" t="s">
        <v>587</v>
      </c>
      <c r="C78" s="55" t="s">
        <v>556</v>
      </c>
      <c r="D78" s="47" t="str">
        <f>INDEX(Leikmannaskrá!$A$2:$D$1156,MATCH(C78,Leikmannaskrá!$A$2:$A$1156,0),2)</f>
        <v>150977-5689</v>
      </c>
      <c r="E78" s="47" t="str">
        <f>INDEX(Leikmannaskrá!$A$2:$D$1156,MATCH(C78,Leikmannaskrá!$A$2:$A$1156,0),3)</f>
        <v>UMFA</v>
      </c>
      <c r="F78" s="47">
        <f>SUM(LARGE(H78:O78,{1;2;3;4;5}))</f>
        <v>1270</v>
      </c>
      <c r="G78" s="47">
        <f>SUM(H78:O78)</f>
        <v>1270</v>
      </c>
      <c r="H78" s="60">
        <v>0</v>
      </c>
      <c r="I78" s="60">
        <v>510</v>
      </c>
      <c r="J78" s="60">
        <v>0</v>
      </c>
      <c r="K78" s="60">
        <v>510</v>
      </c>
      <c r="L78" s="60">
        <v>125</v>
      </c>
      <c r="M78" s="60">
        <v>0</v>
      </c>
      <c r="N78" s="60">
        <v>0</v>
      </c>
      <c r="O78" s="60">
        <v>125</v>
      </c>
    </row>
    <row r="79" spans="1:15" ht="21" x14ac:dyDescent="0.5">
      <c r="A79" s="44">
        <v>77</v>
      </c>
      <c r="B79" s="44" t="s">
        <v>587</v>
      </c>
      <c r="C79" s="48" t="s">
        <v>364</v>
      </c>
      <c r="D79" s="47" t="str">
        <f>INDEX(Leikmannaskrá!$A$2:$D$1156,MATCH(C79,Leikmannaskrá!$A$2:$A$1156,0),2)</f>
        <v>301004-2220</v>
      </c>
      <c r="E79" s="47" t="str">
        <f>INDEX(Leikmannaskrá!$A$2:$D$1156,MATCH(C79,Leikmannaskrá!$A$2:$A$1156,0),3)</f>
        <v>BH</v>
      </c>
      <c r="F79" s="47">
        <f>SUM(LARGE(H79:O79,{1;2;3;4;5}))</f>
        <v>1200</v>
      </c>
      <c r="G79" s="47">
        <f>SUM(H79:O79)</f>
        <v>1200</v>
      </c>
      <c r="H79" s="60">
        <v>0</v>
      </c>
      <c r="I79" s="60">
        <v>0</v>
      </c>
      <c r="J79" s="60">
        <v>0</v>
      </c>
      <c r="K79" s="60">
        <v>1200</v>
      </c>
      <c r="L79" s="60">
        <v>0</v>
      </c>
      <c r="M79" s="60">
        <v>0</v>
      </c>
      <c r="N79" s="60">
        <v>0</v>
      </c>
      <c r="O79" s="60">
        <v>0</v>
      </c>
    </row>
    <row r="80" spans="1:15" ht="21" x14ac:dyDescent="0.5">
      <c r="A80" s="44">
        <v>78</v>
      </c>
      <c r="B80" s="44" t="s">
        <v>587</v>
      </c>
      <c r="C80" s="55" t="s">
        <v>64</v>
      </c>
      <c r="D80" s="47" t="str">
        <f>INDEX(Leikmannaskrá!$A$2:$D$1156,MATCH(C80,Leikmannaskrá!$A$2:$A$1156,0),2)</f>
        <v>311285-2119</v>
      </c>
      <c r="E80" s="47" t="str">
        <f>INDEX(Leikmannaskrá!$A$2:$D$1156,MATCH(C80,Leikmannaskrá!$A$2:$A$1156,0),3)</f>
        <v>UMFA</v>
      </c>
      <c r="F80" s="47">
        <f>SUM(LARGE(H80:O80,{1;2;3;4;5}))</f>
        <v>1200</v>
      </c>
      <c r="G80" s="47">
        <f>SUM(H80:O80)</f>
        <v>1200</v>
      </c>
      <c r="H80" s="60">
        <v>0</v>
      </c>
      <c r="I80" s="60">
        <v>0</v>
      </c>
      <c r="J80" s="60">
        <v>0</v>
      </c>
      <c r="K80" s="60">
        <v>1200</v>
      </c>
      <c r="L80" s="60">
        <v>0</v>
      </c>
      <c r="M80" s="60">
        <v>0</v>
      </c>
      <c r="N80" s="60">
        <v>0</v>
      </c>
      <c r="O80" s="60">
        <v>0</v>
      </c>
    </row>
    <row r="81" spans="1:15" ht="21" x14ac:dyDescent="0.5">
      <c r="A81" s="44">
        <v>79</v>
      </c>
      <c r="B81" s="44" t="s">
        <v>587</v>
      </c>
      <c r="C81" s="55" t="s">
        <v>480</v>
      </c>
      <c r="D81" s="47" t="str">
        <f>INDEX(Leikmannaskrá!$A$2:$D$1156,MATCH(C81,Leikmannaskrá!$A$2:$A$1156,0),2)</f>
        <v>010585-3169</v>
      </c>
      <c r="E81" s="47" t="str">
        <f>INDEX(Leikmannaskrá!$A$2:$D$1156,MATCH(C81,Leikmannaskrá!$A$2:$A$1156,0),3)</f>
        <v>UMFA</v>
      </c>
      <c r="F81" s="47">
        <f>SUM(LARGE(H81:O81,{1;2;3;4;5}))</f>
        <v>1200</v>
      </c>
      <c r="G81" s="47">
        <f>SUM(H81:O81)</f>
        <v>1200</v>
      </c>
      <c r="H81" s="60">
        <v>0</v>
      </c>
      <c r="I81" s="60">
        <v>0</v>
      </c>
      <c r="J81" s="60">
        <v>0</v>
      </c>
      <c r="K81" s="60">
        <v>1200</v>
      </c>
      <c r="L81" s="60">
        <v>0</v>
      </c>
      <c r="M81" s="60">
        <v>0</v>
      </c>
      <c r="N81" s="60">
        <v>0</v>
      </c>
      <c r="O81" s="60">
        <v>0</v>
      </c>
    </row>
    <row r="82" spans="1:15" ht="21" x14ac:dyDescent="0.5">
      <c r="A82" s="44">
        <v>80</v>
      </c>
      <c r="B82" s="44" t="s">
        <v>587</v>
      </c>
      <c r="C82" s="55" t="s">
        <v>739</v>
      </c>
      <c r="D82" s="47" t="str">
        <f>INDEX(Leikmannaskrá!$A$2:$D$1156,MATCH(C82,Leikmannaskrá!$A$2:$A$1156,0),2)</f>
        <v>121011-3440</v>
      </c>
      <c r="E82" s="47" t="str">
        <f>INDEX(Leikmannaskrá!$A$2:$D$1156,MATCH(C82,Leikmannaskrá!$A$2:$A$1156,0),3)</f>
        <v>TBR</v>
      </c>
      <c r="F82" s="47">
        <f>SUM(LARGE(H82:O82,{1;2;3;4;5}))</f>
        <v>1145</v>
      </c>
      <c r="G82" s="47">
        <f>SUM(H82:O82)</f>
        <v>1145</v>
      </c>
      <c r="H82" s="60">
        <v>510</v>
      </c>
      <c r="I82" s="60">
        <v>0</v>
      </c>
      <c r="J82" s="60">
        <v>510</v>
      </c>
      <c r="K82" s="60">
        <v>0</v>
      </c>
      <c r="L82" s="60">
        <v>0</v>
      </c>
      <c r="M82" s="60">
        <v>0</v>
      </c>
      <c r="N82" s="60">
        <v>0</v>
      </c>
      <c r="O82" s="60">
        <v>125</v>
      </c>
    </row>
    <row r="83" spans="1:15" ht="21" x14ac:dyDescent="0.5">
      <c r="A83" s="44">
        <v>81</v>
      </c>
      <c r="B83" s="44" t="s">
        <v>587</v>
      </c>
      <c r="C83" s="55" t="s">
        <v>540</v>
      </c>
      <c r="D83" s="47" t="str">
        <f>INDEX(Leikmannaskrá!$A$2:$D$1156,MATCH(C83,Leikmannaskrá!$A$2:$A$1156,0),2)</f>
        <v>020108-3710</v>
      </c>
      <c r="E83" s="47" t="str">
        <f>INDEX(Leikmannaskrá!$A$2:$D$1156,MATCH(C83,Leikmannaskrá!$A$2:$A$1156,0),3)</f>
        <v>Hamar</v>
      </c>
      <c r="F83" s="47">
        <f>SUM(LARGE(H83:O83,{1;2;3;4;5}))</f>
        <v>1015</v>
      </c>
      <c r="G83" s="47">
        <f>SUM(H83:O83)</f>
        <v>1015</v>
      </c>
      <c r="H83" s="60">
        <v>0</v>
      </c>
      <c r="I83" s="60">
        <v>255</v>
      </c>
      <c r="J83" s="60">
        <v>0</v>
      </c>
      <c r="K83" s="60">
        <v>125</v>
      </c>
      <c r="L83" s="60">
        <v>0</v>
      </c>
      <c r="M83" s="60">
        <v>125</v>
      </c>
      <c r="N83" s="60">
        <v>0</v>
      </c>
      <c r="O83" s="60">
        <v>510</v>
      </c>
    </row>
    <row r="84" spans="1:15" ht="21" x14ac:dyDescent="0.5">
      <c r="A84" s="44">
        <v>82</v>
      </c>
      <c r="B84" s="44" t="s">
        <v>587</v>
      </c>
      <c r="C84" s="55" t="s">
        <v>294</v>
      </c>
      <c r="D84" s="47" t="str">
        <f>INDEX(Leikmannaskrá!$A$2:$D$1156,MATCH(C84,Leikmannaskrá!$A$2:$A$1156,0),2)</f>
        <v>070907-3990</v>
      </c>
      <c r="E84" s="47" t="str">
        <f>INDEX(Leikmannaskrá!$A$2:$D$1156,MATCH(C84,Leikmannaskrá!$A$2:$A$1156,0),3)</f>
        <v>ÍA</v>
      </c>
      <c r="F84" s="47">
        <f>SUM(LARGE(H84:O84,{1;2;3;4;5}))</f>
        <v>975</v>
      </c>
      <c r="G84" s="47">
        <f>SUM(H84:O84)</f>
        <v>975</v>
      </c>
      <c r="H84" s="60">
        <v>0</v>
      </c>
      <c r="I84" s="60">
        <v>0</v>
      </c>
      <c r="J84" s="60">
        <v>125</v>
      </c>
      <c r="K84" s="60">
        <v>850</v>
      </c>
      <c r="L84" s="60">
        <v>0</v>
      </c>
      <c r="M84" s="60">
        <v>0</v>
      </c>
      <c r="N84" s="60">
        <v>0</v>
      </c>
      <c r="O84" s="60">
        <v>0</v>
      </c>
    </row>
    <row r="85" spans="1:15" ht="21" x14ac:dyDescent="0.5">
      <c r="A85" s="44">
        <v>83</v>
      </c>
      <c r="B85" s="44" t="s">
        <v>587</v>
      </c>
      <c r="C85" s="55" t="s">
        <v>237</v>
      </c>
      <c r="D85" s="47" t="str">
        <f>INDEX(Leikmannaskrá!$A$2:$D$1156,MATCH(C85,Leikmannaskrá!$A$2:$A$1156,0),2)</f>
        <v>050896-2189</v>
      </c>
      <c r="E85" s="47" t="str">
        <f>INDEX(Leikmannaskrá!$A$2:$D$1156,MATCH(C85,Leikmannaskrá!$A$2:$A$1156,0),3)</f>
        <v>BH</v>
      </c>
      <c r="F85" s="47">
        <f>SUM(LARGE(H85:O85,{1;2;3;4;5}))</f>
        <v>885</v>
      </c>
      <c r="G85" s="47">
        <f>SUM(H85:O85)</f>
        <v>885</v>
      </c>
      <c r="H85" s="60">
        <v>0</v>
      </c>
      <c r="I85" s="60">
        <v>0</v>
      </c>
      <c r="J85" s="60">
        <v>0</v>
      </c>
      <c r="K85" s="60">
        <v>125</v>
      </c>
      <c r="L85" s="60">
        <v>510</v>
      </c>
      <c r="M85" s="60">
        <v>0</v>
      </c>
      <c r="N85" s="60">
        <v>125</v>
      </c>
      <c r="O85" s="60">
        <v>125</v>
      </c>
    </row>
    <row r="86" spans="1:15" ht="21" x14ac:dyDescent="0.5">
      <c r="A86" s="44">
        <v>84</v>
      </c>
      <c r="B86" s="44" t="s">
        <v>587</v>
      </c>
      <c r="C86" s="55" t="s">
        <v>679</v>
      </c>
      <c r="D86" s="47" t="str">
        <f>INDEX(Leikmannaskrá!$A$2:$D$1156,MATCH(C86,Leikmannaskrá!$A$2:$A$1156,0),2)</f>
        <v>100896-5169</v>
      </c>
      <c r="E86" s="47" t="str">
        <f>INDEX(Leikmannaskrá!$A$2:$D$1156,MATCH(C86,Leikmannaskrá!$A$2:$A$1156,0),3)</f>
        <v>ÍA</v>
      </c>
      <c r="F86" s="47">
        <f>SUM(LARGE(H86:O86,{1;2;3;4;5}))</f>
        <v>850</v>
      </c>
      <c r="G86" s="47">
        <f>SUM(H86:O86)</f>
        <v>850</v>
      </c>
      <c r="H86" s="60">
        <v>0</v>
      </c>
      <c r="I86" s="60">
        <v>0</v>
      </c>
      <c r="J86" s="60">
        <v>0</v>
      </c>
      <c r="K86" s="60">
        <v>850</v>
      </c>
      <c r="L86" s="60">
        <v>0</v>
      </c>
      <c r="M86" s="60">
        <v>0</v>
      </c>
      <c r="N86" s="60">
        <v>0</v>
      </c>
      <c r="O86" s="60">
        <v>0</v>
      </c>
    </row>
    <row r="87" spans="1:15" ht="21" x14ac:dyDescent="0.5">
      <c r="A87" s="44">
        <v>85</v>
      </c>
      <c r="B87" s="44" t="s">
        <v>587</v>
      </c>
      <c r="C87" s="55" t="s">
        <v>560</v>
      </c>
      <c r="D87" s="47" t="str">
        <f>INDEX(Leikmannaskrá!$A$2:$D$1156,MATCH(C87,Leikmannaskrá!$A$2:$A$1156,0),2)</f>
        <v>190673-3329</v>
      </c>
      <c r="E87" s="47" t="str">
        <f>INDEX(Leikmannaskrá!$A$2:$D$1156,MATCH(C87,Leikmannaskrá!$A$2:$A$1156,0),3)</f>
        <v>Hamar</v>
      </c>
      <c r="F87" s="47">
        <f>SUM(LARGE(H87:O87,{1;2;3;4;5}))</f>
        <v>765</v>
      </c>
      <c r="G87" s="47">
        <f>SUM(H87:O87)</f>
        <v>765</v>
      </c>
      <c r="H87" s="60">
        <v>0</v>
      </c>
      <c r="I87" s="60">
        <v>255</v>
      </c>
      <c r="J87" s="60">
        <v>0</v>
      </c>
      <c r="K87" s="60">
        <v>0</v>
      </c>
      <c r="L87" s="60">
        <v>0</v>
      </c>
      <c r="M87" s="60">
        <v>0</v>
      </c>
      <c r="N87" s="60">
        <v>0</v>
      </c>
      <c r="O87" s="60">
        <v>510</v>
      </c>
    </row>
    <row r="88" spans="1:15" ht="21" x14ac:dyDescent="0.5">
      <c r="A88" s="44">
        <v>86</v>
      </c>
      <c r="B88" s="44" t="s">
        <v>587</v>
      </c>
      <c r="C88" s="55" t="s">
        <v>544</v>
      </c>
      <c r="D88" s="47" t="str">
        <f>INDEX(Leikmannaskrá!$A$2:$D$1156,MATCH(C88,Leikmannaskrá!$A$2:$A$1156,0),2)</f>
        <v>150904-2340</v>
      </c>
      <c r="E88" s="47" t="str">
        <f>INDEX(Leikmannaskrá!$A$2:$D$1156,MATCH(C88,Leikmannaskrá!$A$2:$A$1156,0),3)</f>
        <v>BH</v>
      </c>
      <c r="F88" s="47">
        <f>SUM(LARGE(H88:O88,{1;2;3;4;5}))</f>
        <v>760</v>
      </c>
      <c r="G88" s="47">
        <f>SUM(H88:O88)</f>
        <v>760</v>
      </c>
      <c r="H88" s="60">
        <v>0</v>
      </c>
      <c r="I88" s="60">
        <v>0</v>
      </c>
      <c r="J88" s="60">
        <v>0</v>
      </c>
      <c r="K88" s="60">
        <v>0</v>
      </c>
      <c r="L88" s="60">
        <v>510</v>
      </c>
      <c r="M88" s="60">
        <v>0</v>
      </c>
      <c r="N88" s="60">
        <v>125</v>
      </c>
      <c r="O88" s="60">
        <v>125</v>
      </c>
    </row>
    <row r="89" spans="1:15" ht="21" x14ac:dyDescent="0.5">
      <c r="A89" s="44">
        <v>87</v>
      </c>
      <c r="B89" s="44" t="s">
        <v>587</v>
      </c>
      <c r="C89" s="55" t="s">
        <v>741</v>
      </c>
      <c r="D89" s="47" t="str">
        <f>INDEX(Leikmannaskrá!$A$2:$D$1156,MATCH(C89,Leikmannaskrá!$A$2:$A$1156,0),2)</f>
        <v>020311-3550</v>
      </c>
      <c r="E89" s="47" t="str">
        <f>INDEX(Leikmannaskrá!$A$2:$D$1156,MATCH(C89,Leikmannaskrá!$A$2:$A$1156,0),3)</f>
        <v>TBR</v>
      </c>
      <c r="F89" s="47">
        <f>SUM(LARGE(H89:O89,{1;2;3;4;5}))</f>
        <v>635</v>
      </c>
      <c r="G89" s="47">
        <f>SUM(H89:O89)</f>
        <v>635</v>
      </c>
      <c r="H89" s="60">
        <v>510</v>
      </c>
      <c r="I89" s="60">
        <v>0</v>
      </c>
      <c r="J89" s="60">
        <v>0</v>
      </c>
      <c r="K89" s="60">
        <v>0</v>
      </c>
      <c r="L89" s="60">
        <v>0</v>
      </c>
      <c r="M89" s="60">
        <v>0</v>
      </c>
      <c r="N89" s="60">
        <v>0</v>
      </c>
      <c r="O89" s="60">
        <v>125</v>
      </c>
    </row>
    <row r="90" spans="1:15" ht="21" x14ac:dyDescent="0.5">
      <c r="A90" s="44">
        <v>88</v>
      </c>
      <c r="B90" s="44" t="s">
        <v>587</v>
      </c>
      <c r="C90" s="55" t="s">
        <v>735</v>
      </c>
      <c r="D90" s="47" t="str">
        <f>INDEX(Leikmannaskrá!$A$2:$D$1156,MATCH(C90,Leikmannaskrá!$A$2:$A$1156,0),2)</f>
        <v>020211-3260</v>
      </c>
      <c r="E90" s="47" t="str">
        <f>INDEX(Leikmannaskrá!$A$2:$D$1156,MATCH(C90,Leikmannaskrá!$A$2:$A$1156,0),3)</f>
        <v>BH</v>
      </c>
      <c r="F90" s="47">
        <f>SUM(LARGE(H90:O90,{1;2;3;4;5}))</f>
        <v>635</v>
      </c>
      <c r="G90" s="47">
        <f>SUM(H90:O90)</f>
        <v>635</v>
      </c>
      <c r="H90" s="60">
        <v>510</v>
      </c>
      <c r="I90" s="60">
        <v>0</v>
      </c>
      <c r="J90" s="60">
        <v>0</v>
      </c>
      <c r="K90" s="60">
        <v>0</v>
      </c>
      <c r="L90" s="60">
        <v>0</v>
      </c>
      <c r="M90" s="60">
        <v>0</v>
      </c>
      <c r="N90" s="60">
        <v>0</v>
      </c>
      <c r="O90" s="60">
        <v>125</v>
      </c>
    </row>
    <row r="91" spans="1:15" ht="21" x14ac:dyDescent="0.5">
      <c r="A91" s="44">
        <v>89</v>
      </c>
      <c r="B91" s="44" t="s">
        <v>587</v>
      </c>
      <c r="C91" s="55" t="s">
        <v>672</v>
      </c>
      <c r="D91" s="47" t="str">
        <f>INDEX(Leikmannaskrá!$A$2:$D$1156,MATCH(C91,Leikmannaskrá!$A$2:$A$1156,0),2)</f>
        <v>140710-2610</v>
      </c>
      <c r="E91" s="47" t="str">
        <f>INDEX(Leikmannaskrá!$A$2:$D$1156,MATCH(C91,Leikmannaskrá!$A$2:$A$1156,0),3)</f>
        <v>TBS</v>
      </c>
      <c r="F91" s="47">
        <f>SUM(LARGE(H91:O91,{1;2;3;4;5}))</f>
        <v>510</v>
      </c>
      <c r="G91" s="47">
        <f>SUM(H91:O91)</f>
        <v>510</v>
      </c>
      <c r="H91" s="60">
        <v>510</v>
      </c>
      <c r="I91" s="60">
        <v>0</v>
      </c>
      <c r="J91" s="60">
        <v>0</v>
      </c>
      <c r="K91" s="60">
        <v>0</v>
      </c>
      <c r="L91" s="60">
        <v>0</v>
      </c>
      <c r="M91" s="60">
        <v>0</v>
      </c>
      <c r="N91" s="60">
        <v>0</v>
      </c>
      <c r="O91" s="60">
        <v>0</v>
      </c>
    </row>
    <row r="92" spans="1:15" ht="21" x14ac:dyDescent="0.5">
      <c r="A92" s="44">
        <v>90</v>
      </c>
      <c r="B92" s="44" t="s">
        <v>587</v>
      </c>
      <c r="C92" s="55" t="s">
        <v>79</v>
      </c>
      <c r="D92" s="47" t="str">
        <f>INDEX(Leikmannaskrá!$A$2:$D$1156,MATCH(C92,Leikmannaskrá!$A$2:$A$1156,0),2)</f>
        <v>170998-2869</v>
      </c>
      <c r="E92" s="47" t="str">
        <f>INDEX(Leikmannaskrá!$A$2:$D$1156,MATCH(C92,Leikmannaskrá!$A$2:$A$1156,0),3)</f>
        <v>Samherjar</v>
      </c>
      <c r="F92" s="47">
        <f>SUM(LARGE(H92:O92,{1;2;3;4;5}))</f>
        <v>510</v>
      </c>
      <c r="G92" s="47">
        <f>SUM(H92:O92)</f>
        <v>510</v>
      </c>
      <c r="H92" s="60">
        <v>0</v>
      </c>
      <c r="I92" s="60">
        <v>0</v>
      </c>
      <c r="J92" s="60">
        <v>0</v>
      </c>
      <c r="K92" s="60">
        <v>0</v>
      </c>
      <c r="L92" s="60">
        <v>0</v>
      </c>
      <c r="M92" s="60">
        <v>0</v>
      </c>
      <c r="N92" s="60">
        <v>0</v>
      </c>
      <c r="O92" s="60">
        <v>510</v>
      </c>
    </row>
    <row r="93" spans="1:15" ht="21" x14ac:dyDescent="0.5">
      <c r="A93" s="44">
        <v>91</v>
      </c>
      <c r="B93" s="44" t="s">
        <v>587</v>
      </c>
      <c r="C93" s="55" t="s">
        <v>715</v>
      </c>
      <c r="D93" s="47" t="str">
        <f>INDEX(Leikmannaskrá!$A$2:$D$1156,MATCH(C93,Leikmannaskrá!$A$2:$A$1156,0),2)</f>
        <v>021281-4849</v>
      </c>
      <c r="E93" s="47" t="str">
        <f>INDEX(Leikmannaskrá!$A$2:$D$1156,MATCH(C93,Leikmannaskrá!$A$2:$A$1156,0),3)</f>
        <v>Samherjar</v>
      </c>
      <c r="F93" s="47">
        <f>SUM(LARGE(H93:O93,{1;2;3;4;5}))</f>
        <v>510</v>
      </c>
      <c r="G93" s="47">
        <f>SUM(H93:O93)</f>
        <v>510</v>
      </c>
      <c r="H93" s="60">
        <v>0</v>
      </c>
      <c r="I93" s="60">
        <v>0</v>
      </c>
      <c r="J93" s="60">
        <v>0</v>
      </c>
      <c r="K93" s="60">
        <v>0</v>
      </c>
      <c r="L93" s="60">
        <v>0</v>
      </c>
      <c r="M93" s="60">
        <v>0</v>
      </c>
      <c r="N93" s="60">
        <v>0</v>
      </c>
      <c r="O93" s="60">
        <v>510</v>
      </c>
    </row>
    <row r="94" spans="1:15" ht="21" x14ac:dyDescent="0.5">
      <c r="A94" s="44">
        <v>92</v>
      </c>
      <c r="B94" s="44" t="s">
        <v>587</v>
      </c>
      <c r="C94" s="55" t="s">
        <v>259</v>
      </c>
      <c r="D94" s="47" t="str">
        <f>INDEX(Leikmannaskrá!$A$2:$D$1156,MATCH(C94,Leikmannaskrá!$A$2:$A$1156,0),2)</f>
        <v>180169-5889</v>
      </c>
      <c r="E94" s="47" t="str">
        <f>INDEX(Leikmannaskrá!$A$2:$D$1156,MATCH(C94,Leikmannaskrá!$A$2:$A$1156,0),3)</f>
        <v>TBR</v>
      </c>
      <c r="F94" s="47">
        <f>SUM(LARGE(H94:O94,{1;2;3;4;5}))</f>
        <v>510</v>
      </c>
      <c r="G94" s="47">
        <f>SUM(H94:O94)</f>
        <v>510</v>
      </c>
      <c r="H94" s="60">
        <v>0</v>
      </c>
      <c r="I94" s="60">
        <v>0</v>
      </c>
      <c r="J94" s="60">
        <v>0</v>
      </c>
      <c r="K94" s="60">
        <v>0</v>
      </c>
      <c r="L94" s="60">
        <v>0</v>
      </c>
      <c r="M94" s="60">
        <v>0</v>
      </c>
      <c r="N94" s="60">
        <v>0</v>
      </c>
      <c r="O94" s="60">
        <v>510</v>
      </c>
    </row>
    <row r="95" spans="1:15" ht="21" x14ac:dyDescent="0.5">
      <c r="A95" s="44">
        <v>93</v>
      </c>
      <c r="B95" s="44" t="s">
        <v>587</v>
      </c>
      <c r="C95" s="55" t="s">
        <v>629</v>
      </c>
      <c r="D95" s="47" t="str">
        <f>INDEX(Leikmannaskrá!$A$2:$D$1156,MATCH(C95,Leikmannaskrá!$A$2:$A$1156,0),2)</f>
        <v>141276-5499</v>
      </c>
      <c r="E95" s="47" t="str">
        <f>INDEX(Leikmannaskrá!$A$2:$D$1156,MATCH(C95,Leikmannaskrá!$A$2:$A$1156,0),3)</f>
        <v>TBR</v>
      </c>
      <c r="F95" s="47">
        <f>SUM(LARGE(H95:O95,{1;2;3;4;5}))</f>
        <v>510</v>
      </c>
      <c r="G95" s="47">
        <f>SUM(H95:O95)</f>
        <v>510</v>
      </c>
      <c r="H95" s="60">
        <v>0</v>
      </c>
      <c r="I95" s="60">
        <v>510</v>
      </c>
      <c r="J95" s="60">
        <v>0</v>
      </c>
      <c r="K95" s="60">
        <v>0</v>
      </c>
      <c r="L95" s="60">
        <v>0</v>
      </c>
      <c r="M95" s="60">
        <v>0</v>
      </c>
      <c r="N95" s="60">
        <v>0</v>
      </c>
      <c r="O95" s="60">
        <v>0</v>
      </c>
    </row>
    <row r="96" spans="1:15" ht="21" x14ac:dyDescent="0.5">
      <c r="A96" s="44">
        <v>94</v>
      </c>
      <c r="B96" s="44" t="s">
        <v>587</v>
      </c>
      <c r="C96" s="55" t="s">
        <v>778</v>
      </c>
      <c r="D96" s="47" t="str">
        <f>INDEX(Leikmannaskrá!$A$2:$D$1156,MATCH(C96,Leikmannaskrá!$A$2:$A$1156,0),2)</f>
        <v>290775-5589</v>
      </c>
      <c r="E96" s="47" t="str">
        <f>INDEX(Leikmannaskrá!$A$2:$D$1156,MATCH(C96,Leikmannaskrá!$A$2:$A$1156,0),3)</f>
        <v>TBR</v>
      </c>
      <c r="F96" s="47">
        <f>SUM(LARGE(H96:O96,{1;2;3;4;5}))</f>
        <v>510</v>
      </c>
      <c r="G96" s="47">
        <f>SUM(H96:O96)</f>
        <v>510</v>
      </c>
      <c r="H96" s="60">
        <v>0</v>
      </c>
      <c r="I96" s="60">
        <v>0</v>
      </c>
      <c r="J96" s="60">
        <v>510</v>
      </c>
      <c r="K96" s="60">
        <v>0</v>
      </c>
      <c r="L96" s="60">
        <v>0</v>
      </c>
      <c r="M96" s="60">
        <v>0</v>
      </c>
      <c r="N96" s="60">
        <v>0</v>
      </c>
      <c r="O96" s="60">
        <v>0</v>
      </c>
    </row>
    <row r="97" spans="1:15" ht="21" x14ac:dyDescent="0.5">
      <c r="A97" s="44">
        <v>95</v>
      </c>
      <c r="B97" s="44" t="s">
        <v>587</v>
      </c>
      <c r="C97" s="66" t="s">
        <v>472</v>
      </c>
      <c r="D97" s="47" t="str">
        <f>INDEX(Leikmannaskrá!$A$2:$D$1156,MATCH(C97,Leikmannaskrá!$A$2:$A$1156,0),2)</f>
        <v>190595-2269</v>
      </c>
      <c r="E97" s="47" t="str">
        <f>INDEX(Leikmannaskrá!$A$2:$D$1156,MATCH(C97,Leikmannaskrá!$A$2:$A$1156,0),3)</f>
        <v>TBR</v>
      </c>
      <c r="F97" s="47">
        <f>SUM(LARGE(H97:O97,{1;2;3;4;5}))</f>
        <v>500</v>
      </c>
      <c r="G97" s="47">
        <f>SUM(H97:O97)</f>
        <v>500</v>
      </c>
      <c r="H97" s="60">
        <v>0</v>
      </c>
      <c r="I97" s="60">
        <v>0</v>
      </c>
      <c r="J97" s="60">
        <v>0</v>
      </c>
      <c r="K97" s="60">
        <v>0</v>
      </c>
      <c r="L97" s="60">
        <v>0</v>
      </c>
      <c r="M97" s="60">
        <v>0</v>
      </c>
      <c r="N97" s="60">
        <v>500</v>
      </c>
      <c r="O97" s="60">
        <v>0</v>
      </c>
    </row>
    <row r="98" spans="1:15" ht="21" x14ac:dyDescent="0.5">
      <c r="A98" s="44">
        <v>96</v>
      </c>
      <c r="B98" s="44" t="s">
        <v>587</v>
      </c>
      <c r="C98" s="55" t="s">
        <v>724</v>
      </c>
      <c r="D98" s="47" t="str">
        <f>INDEX(Leikmannaskrá!$A$2:$D$1156,MATCH(C98,Leikmannaskrá!$A$2:$A$1156,0),2)</f>
        <v>311072-3079</v>
      </c>
      <c r="E98" s="47" t="str">
        <f>INDEX(Leikmannaskrá!$A$2:$D$1156,MATCH(C98,Leikmannaskrá!$A$2:$A$1156,0),3)</f>
        <v>UMFA</v>
      </c>
      <c r="F98" s="47">
        <f>SUM(LARGE(H98:O98,{1;2;3;4;5}))</f>
        <v>380</v>
      </c>
      <c r="G98" s="47">
        <f>SUM(H98:O98)</f>
        <v>380</v>
      </c>
      <c r="H98" s="60">
        <v>0</v>
      </c>
      <c r="I98" s="60">
        <v>255</v>
      </c>
      <c r="J98" s="60">
        <v>0</v>
      </c>
      <c r="K98" s="60">
        <v>0</v>
      </c>
      <c r="L98" s="60">
        <v>0</v>
      </c>
      <c r="M98" s="60">
        <v>0</v>
      </c>
      <c r="N98" s="60">
        <v>0</v>
      </c>
      <c r="O98" s="60">
        <v>125</v>
      </c>
    </row>
    <row r="99" spans="1:15" ht="21" x14ac:dyDescent="0.5">
      <c r="A99" s="44">
        <v>97</v>
      </c>
      <c r="B99" s="44" t="s">
        <v>587</v>
      </c>
      <c r="C99" s="55" t="s">
        <v>717</v>
      </c>
      <c r="D99" s="47" t="str">
        <f>INDEX(Leikmannaskrá!$A$2:$D$1156,MATCH(C99,Leikmannaskrá!$A$2:$A$1156,0),2)</f>
        <v>180481-5679</v>
      </c>
      <c r="E99" s="47" t="str">
        <f>INDEX(Leikmannaskrá!$A$2:$D$1156,MATCH(C99,Leikmannaskrá!$A$2:$A$1156,0),3)</f>
        <v>UMFA</v>
      </c>
      <c r="F99" s="47">
        <f>SUM(LARGE(H99:O99,{1;2;3;4;5}))</f>
        <v>380</v>
      </c>
      <c r="G99" s="47">
        <f>SUM(H99:O99)</f>
        <v>380</v>
      </c>
      <c r="H99" s="60">
        <v>0</v>
      </c>
      <c r="I99" s="60">
        <v>255</v>
      </c>
      <c r="J99" s="60">
        <v>0</v>
      </c>
      <c r="K99" s="60">
        <v>0</v>
      </c>
      <c r="L99" s="60">
        <v>0</v>
      </c>
      <c r="M99" s="60">
        <v>0</v>
      </c>
      <c r="N99" s="60">
        <v>0</v>
      </c>
      <c r="O99" s="60">
        <v>125</v>
      </c>
    </row>
    <row r="100" spans="1:15" ht="21" x14ac:dyDescent="0.5">
      <c r="A100" s="44">
        <v>98</v>
      </c>
      <c r="B100" s="44" t="s">
        <v>587</v>
      </c>
      <c r="C100" s="48" t="s">
        <v>300</v>
      </c>
      <c r="D100" s="47" t="str">
        <f>INDEX(Leikmannaskrá!$A$2:$D$1156,MATCH(C100,Leikmannaskrá!$A$2:$A$1156,0),2)</f>
        <v>200286-2949</v>
      </c>
      <c r="E100" s="47" t="str">
        <f>INDEX(Leikmannaskrá!$A$2:$D$1156,MATCH(C100,Leikmannaskrá!$A$2:$A$1156,0),3)</f>
        <v>BH</v>
      </c>
      <c r="F100" s="47">
        <f>SUM(LARGE(H100:O100,{1;2;3;4;5}))</f>
        <v>250</v>
      </c>
      <c r="G100" s="47">
        <f>SUM(H100:O100)</f>
        <v>250</v>
      </c>
      <c r="H100" s="60">
        <v>0</v>
      </c>
      <c r="I100" s="60">
        <v>0</v>
      </c>
      <c r="J100" s="60">
        <v>0</v>
      </c>
      <c r="K100" s="60">
        <v>250</v>
      </c>
      <c r="L100" s="60">
        <v>0</v>
      </c>
      <c r="M100" s="60">
        <v>0</v>
      </c>
      <c r="N100" s="60">
        <v>0</v>
      </c>
      <c r="O100" s="60">
        <v>0</v>
      </c>
    </row>
    <row r="101" spans="1:15" ht="21" x14ac:dyDescent="0.5">
      <c r="A101" s="44">
        <v>99</v>
      </c>
      <c r="B101" s="44" t="s">
        <v>587</v>
      </c>
      <c r="C101" s="55" t="s">
        <v>426</v>
      </c>
      <c r="D101" s="47" t="str">
        <f>INDEX(Leikmannaskrá!$A$2:$D$1156,MATCH(C101,Leikmannaskrá!$A$2:$A$1156,0),2)</f>
        <v>270293-3019</v>
      </c>
      <c r="E101" s="47" t="str">
        <f>INDEX(Leikmannaskrá!$A$2:$D$1156,MATCH(C101,Leikmannaskrá!$A$2:$A$1156,0),3)</f>
        <v>BH</v>
      </c>
      <c r="F101" s="47">
        <f>SUM(LARGE(H101:O101,{1;2;3;4;5}))</f>
        <v>250</v>
      </c>
      <c r="G101" s="47">
        <f>SUM(H101:O101)</f>
        <v>250</v>
      </c>
      <c r="H101" s="60">
        <v>0</v>
      </c>
      <c r="I101" s="60">
        <v>0</v>
      </c>
      <c r="J101" s="60">
        <v>0</v>
      </c>
      <c r="K101" s="60">
        <v>0</v>
      </c>
      <c r="L101" s="60">
        <v>0</v>
      </c>
      <c r="M101" s="60">
        <v>0</v>
      </c>
      <c r="N101" s="60">
        <v>0</v>
      </c>
      <c r="O101" s="60">
        <v>250</v>
      </c>
    </row>
    <row r="102" spans="1:15" ht="21" x14ac:dyDescent="0.5">
      <c r="A102" s="44">
        <v>100</v>
      </c>
      <c r="B102" s="44" t="s">
        <v>587</v>
      </c>
      <c r="C102" s="55" t="s">
        <v>378</v>
      </c>
      <c r="D102" s="47" t="str">
        <f>INDEX(Leikmannaskrá!$A$2:$D$1156,MATCH(C102,Leikmannaskrá!$A$2:$A$1156,0),2)</f>
        <v>120594-3119</v>
      </c>
      <c r="E102" s="47" t="str">
        <f>INDEX(Leikmannaskrá!$A$2:$D$1156,MATCH(C102,Leikmannaskrá!$A$2:$A$1156,0),3)</f>
        <v>TBS</v>
      </c>
      <c r="F102" s="47">
        <f>SUM(LARGE(H102:O102,{1;2;3;4;5}))</f>
        <v>250</v>
      </c>
      <c r="G102" s="47">
        <f>SUM(H102:O102)</f>
        <v>250</v>
      </c>
      <c r="H102" s="60">
        <v>0</v>
      </c>
      <c r="I102" s="60">
        <v>0</v>
      </c>
      <c r="J102" s="60">
        <v>0</v>
      </c>
      <c r="K102" s="60">
        <v>250</v>
      </c>
      <c r="L102" s="60">
        <v>0</v>
      </c>
      <c r="M102" s="60">
        <v>0</v>
      </c>
      <c r="N102" s="60">
        <v>0</v>
      </c>
      <c r="O102" s="60">
        <v>0</v>
      </c>
    </row>
    <row r="103" spans="1:15" ht="21" x14ac:dyDescent="0.5">
      <c r="A103" s="44">
        <v>101</v>
      </c>
      <c r="B103" s="44" t="s">
        <v>587</v>
      </c>
      <c r="C103" s="55" t="s">
        <v>685</v>
      </c>
      <c r="D103" s="47" t="str">
        <f>INDEX(Leikmannaskrá!$A$2:$D$1156,MATCH(C103,Leikmannaskrá!$A$2:$A$1156,0),2)</f>
        <v>140884-3169</v>
      </c>
      <c r="E103" s="47" t="str">
        <f>INDEX(Leikmannaskrá!$A$2:$D$1156,MATCH(C103,Leikmannaskrá!$A$2:$A$1156,0),3)</f>
        <v>TBS</v>
      </c>
      <c r="F103" s="47">
        <f>SUM(LARGE(H103:O103,{1;2;3;4;5}))</f>
        <v>250</v>
      </c>
      <c r="G103" s="47">
        <f>SUM(H103:O103)</f>
        <v>250</v>
      </c>
      <c r="H103" s="60">
        <v>0</v>
      </c>
      <c r="I103" s="60">
        <v>0</v>
      </c>
      <c r="J103" s="60">
        <v>0</v>
      </c>
      <c r="K103" s="60">
        <v>250</v>
      </c>
      <c r="L103" s="60">
        <v>0</v>
      </c>
      <c r="M103" s="60">
        <v>0</v>
      </c>
      <c r="N103" s="60">
        <v>0</v>
      </c>
      <c r="O103" s="60">
        <v>0</v>
      </c>
    </row>
    <row r="104" spans="1:15" ht="21" x14ac:dyDescent="0.5">
      <c r="A104" s="44">
        <v>102</v>
      </c>
      <c r="B104" s="44" t="s">
        <v>587</v>
      </c>
      <c r="C104" s="55" t="s">
        <v>687</v>
      </c>
      <c r="D104" s="47" t="str">
        <f>INDEX(Leikmannaskrá!$A$2:$D$1156,MATCH(C104,Leikmannaskrá!$A$2:$A$1156,0),2)</f>
        <v>220673-4649</v>
      </c>
      <c r="E104" s="47" t="str">
        <f>INDEX(Leikmannaskrá!$A$2:$D$1156,MATCH(C104,Leikmannaskrá!$A$2:$A$1156,0),3)</f>
        <v>BH</v>
      </c>
      <c r="F104" s="47">
        <f>SUM(LARGE(H104:O104,{1;2;3;4;5}))</f>
        <v>250</v>
      </c>
      <c r="G104" s="47">
        <f>SUM(H104:O104)</f>
        <v>250</v>
      </c>
      <c r="H104" s="60">
        <v>0</v>
      </c>
      <c r="I104" s="60">
        <v>0</v>
      </c>
      <c r="J104" s="60">
        <v>0</v>
      </c>
      <c r="K104" s="60">
        <v>250</v>
      </c>
      <c r="L104" s="60">
        <v>0</v>
      </c>
      <c r="M104" s="60">
        <v>0</v>
      </c>
      <c r="N104" s="60">
        <v>0</v>
      </c>
      <c r="O104" s="60">
        <v>0</v>
      </c>
    </row>
    <row r="105" spans="1:15" ht="21" x14ac:dyDescent="0.5">
      <c r="A105" s="44">
        <v>103</v>
      </c>
      <c r="B105" s="44" t="s">
        <v>587</v>
      </c>
      <c r="C105" s="55" t="s">
        <v>84</v>
      </c>
      <c r="D105" s="47" t="str">
        <f>INDEX(Leikmannaskrá!$A$2:$D$1156,MATCH(C105,Leikmannaskrá!$A$2:$A$1156,0),2)</f>
        <v>141097-2969</v>
      </c>
      <c r="E105" s="47" t="str">
        <f>INDEX(Leikmannaskrá!$A$2:$D$1156,MATCH(C105,Leikmannaskrá!$A$2:$A$1156,0),3)</f>
        <v>Samherjar</v>
      </c>
      <c r="F105" s="47">
        <f>SUM(LARGE(H105:O105,{1;2;3;4;5}))</f>
        <v>250</v>
      </c>
      <c r="G105" s="47">
        <f>SUM(H105:O105)</f>
        <v>250</v>
      </c>
      <c r="H105" s="60">
        <v>0</v>
      </c>
      <c r="I105" s="60">
        <v>0</v>
      </c>
      <c r="J105" s="60">
        <v>0</v>
      </c>
      <c r="K105" s="60">
        <v>0</v>
      </c>
      <c r="L105" s="60">
        <v>0</v>
      </c>
      <c r="M105" s="60">
        <v>0</v>
      </c>
      <c r="N105" s="60">
        <v>0</v>
      </c>
      <c r="O105" s="60">
        <v>250</v>
      </c>
    </row>
    <row r="106" spans="1:15" ht="21" x14ac:dyDescent="0.5">
      <c r="A106" s="44">
        <v>104</v>
      </c>
      <c r="B106" s="44" t="s">
        <v>587</v>
      </c>
      <c r="C106" s="55" t="s">
        <v>112</v>
      </c>
      <c r="D106" s="47" t="str">
        <f>INDEX(Leikmannaskrá!$A$2:$D$1156,MATCH(C106,Leikmannaskrá!$A$2:$A$1156,0),2)</f>
        <v>140391-3799</v>
      </c>
      <c r="E106" s="47" t="str">
        <f>INDEX(Leikmannaskrá!$A$2:$D$1156,MATCH(C106,Leikmannaskrá!$A$2:$A$1156,0),3)</f>
        <v>Samherjar</v>
      </c>
      <c r="F106" s="47">
        <f>SUM(LARGE(H106:O106,{1;2;3;4;5}))</f>
        <v>250</v>
      </c>
      <c r="G106" s="47">
        <f>SUM(H106:O106)</f>
        <v>250</v>
      </c>
      <c r="H106" s="60">
        <v>0</v>
      </c>
      <c r="I106" s="60">
        <v>0</v>
      </c>
      <c r="J106" s="60">
        <v>0</v>
      </c>
      <c r="K106" s="60">
        <v>0</v>
      </c>
      <c r="L106" s="60">
        <v>0</v>
      </c>
      <c r="M106" s="60">
        <v>0</v>
      </c>
      <c r="N106" s="60">
        <v>0</v>
      </c>
      <c r="O106" s="60">
        <v>250</v>
      </c>
    </row>
    <row r="107" spans="1:15" ht="21" x14ac:dyDescent="0.5">
      <c r="A107" s="44">
        <v>105</v>
      </c>
      <c r="B107" s="44" t="s">
        <v>587</v>
      </c>
      <c r="C107" s="55" t="s">
        <v>709</v>
      </c>
      <c r="D107" s="47" t="str">
        <f>INDEX(Leikmannaskrá!$A$2:$D$1156,MATCH(C107,Leikmannaskrá!$A$2:$A$1156,0),2)</f>
        <v>120288-2299</v>
      </c>
      <c r="E107" s="47" t="str">
        <f>INDEX(Leikmannaskrá!$A$2:$D$1156,MATCH(C107,Leikmannaskrá!$A$2:$A$1156,0),3)</f>
        <v>BH</v>
      </c>
      <c r="F107" s="47">
        <f>SUM(LARGE(H107:O107,{1;2;3;4;5}))</f>
        <v>250</v>
      </c>
      <c r="G107" s="47">
        <f>SUM(H107:O107)</f>
        <v>250</v>
      </c>
      <c r="H107" s="60">
        <v>0</v>
      </c>
      <c r="I107" s="60">
        <v>0</v>
      </c>
      <c r="J107" s="60">
        <v>0</v>
      </c>
      <c r="K107" s="60">
        <v>0</v>
      </c>
      <c r="L107" s="60">
        <v>0</v>
      </c>
      <c r="M107" s="60">
        <v>0</v>
      </c>
      <c r="N107" s="60">
        <v>0</v>
      </c>
      <c r="O107" s="60">
        <v>250</v>
      </c>
    </row>
    <row r="108" spans="1:15" ht="21" x14ac:dyDescent="0.5">
      <c r="A108" s="44">
        <v>106</v>
      </c>
      <c r="B108" s="44" t="s">
        <v>587</v>
      </c>
      <c r="C108" s="55" t="s">
        <v>618</v>
      </c>
      <c r="D108" s="47" t="str">
        <f>INDEX(Leikmannaskrá!$A$2:$D$1156,MATCH(C108,Leikmannaskrá!$A$2:$A$1156,0),2)</f>
        <v>110185-5969</v>
      </c>
      <c r="E108" s="47" t="str">
        <f>INDEX(Leikmannaskrá!$A$2:$D$1156,MATCH(C108,Leikmannaskrá!$A$2:$A$1156,0),3)</f>
        <v>KR</v>
      </c>
      <c r="F108" s="47">
        <f>SUM(LARGE(H108:O108,{1;2;3;4;5}))</f>
        <v>250</v>
      </c>
      <c r="G108" s="47">
        <f>SUM(H108:O108)</f>
        <v>250</v>
      </c>
      <c r="H108" s="60">
        <v>125</v>
      </c>
      <c r="I108" s="60">
        <v>0</v>
      </c>
      <c r="J108" s="60">
        <v>0</v>
      </c>
      <c r="K108" s="60">
        <v>0</v>
      </c>
      <c r="L108" s="60">
        <v>0</v>
      </c>
      <c r="M108" s="60">
        <v>0</v>
      </c>
      <c r="N108" s="60">
        <v>0</v>
      </c>
      <c r="O108" s="60">
        <v>125</v>
      </c>
    </row>
    <row r="109" spans="1:15" ht="21" x14ac:dyDescent="0.5">
      <c r="A109" s="44">
        <v>107</v>
      </c>
      <c r="B109" s="44" t="s">
        <v>587</v>
      </c>
      <c r="C109" s="55" t="s">
        <v>744</v>
      </c>
      <c r="D109" s="47" t="str">
        <f>INDEX(Leikmannaskrá!$A$2:$D$1156,MATCH(C109,Leikmannaskrá!$A$2:$A$1156,0),2)</f>
        <v>210401-3930</v>
      </c>
      <c r="E109" s="47" t="str">
        <f>INDEX(Leikmannaskrá!$A$2:$D$1156,MATCH(C109,Leikmannaskrá!$A$2:$A$1156,0),3)</f>
        <v>Leiknir</v>
      </c>
      <c r="F109" s="47">
        <f>SUM(LARGE(H109:O109,{1;2;3;4;5}))</f>
        <v>250</v>
      </c>
      <c r="G109" s="47">
        <f>SUM(H109:O109)</f>
        <v>250</v>
      </c>
      <c r="H109" s="60">
        <v>125</v>
      </c>
      <c r="I109" s="60">
        <v>0</v>
      </c>
      <c r="J109" s="60">
        <v>0</v>
      </c>
      <c r="K109" s="60">
        <v>0</v>
      </c>
      <c r="L109" s="60">
        <v>0</v>
      </c>
      <c r="M109" s="60">
        <v>0</v>
      </c>
      <c r="N109" s="60">
        <v>0</v>
      </c>
      <c r="O109" s="60">
        <v>125</v>
      </c>
    </row>
    <row r="110" spans="1:15" ht="21" x14ac:dyDescent="0.5">
      <c r="A110" s="44">
        <v>108</v>
      </c>
      <c r="B110" s="44" t="s">
        <v>587</v>
      </c>
      <c r="C110" s="55" t="s">
        <v>750</v>
      </c>
      <c r="D110" s="47" t="str">
        <f>INDEX(Leikmannaskrá!$A$2:$D$1156,MATCH(C110,Leikmannaskrá!$A$2:$A$1156,0),2)</f>
        <v>150402-3280</v>
      </c>
      <c r="E110" s="47" t="str">
        <f>INDEX(Leikmannaskrá!$A$2:$D$1156,MATCH(C110,Leikmannaskrá!$A$2:$A$1156,0),3)</f>
        <v>Umf Katla</v>
      </c>
      <c r="F110" s="47">
        <f>SUM(LARGE(H110:O110,{1;2;3;4;5}))</f>
        <v>250</v>
      </c>
      <c r="G110" s="47">
        <f>SUM(H110:O110)</f>
        <v>250</v>
      </c>
      <c r="H110" s="60">
        <v>0</v>
      </c>
      <c r="I110" s="60">
        <v>250</v>
      </c>
      <c r="J110" s="60">
        <v>0</v>
      </c>
      <c r="K110" s="60">
        <v>0</v>
      </c>
      <c r="L110" s="60">
        <v>0</v>
      </c>
      <c r="M110" s="60">
        <v>0</v>
      </c>
      <c r="N110" s="60">
        <v>0</v>
      </c>
      <c r="O110" s="60">
        <v>0</v>
      </c>
    </row>
    <row r="111" spans="1:15" ht="21" x14ac:dyDescent="0.5">
      <c r="A111" s="44">
        <v>109</v>
      </c>
      <c r="B111" s="44" t="s">
        <v>587</v>
      </c>
      <c r="C111" s="55" t="s">
        <v>484</v>
      </c>
      <c r="D111" s="47" t="str">
        <f>INDEX(Leikmannaskrá!$A$2:$D$1156,MATCH(C111,Leikmannaskrá!$A$2:$A$1156,0),2)</f>
        <v>221299-3299</v>
      </c>
      <c r="E111" s="47" t="str">
        <f>INDEX(Leikmannaskrá!$A$2:$D$1156,MATCH(C111,Leikmannaskrá!$A$2:$A$1156,0),3)</f>
        <v>TBR</v>
      </c>
      <c r="F111" s="47">
        <f>SUM(LARGE(H111:O111,{1;2;3;4;5}))</f>
        <v>250</v>
      </c>
      <c r="G111" s="47">
        <f>SUM(H111:O111)</f>
        <v>250</v>
      </c>
      <c r="H111" s="60">
        <v>0</v>
      </c>
      <c r="I111" s="60">
        <v>250</v>
      </c>
      <c r="J111" s="60">
        <v>0</v>
      </c>
      <c r="K111" s="60">
        <v>0</v>
      </c>
      <c r="L111" s="60">
        <v>0</v>
      </c>
      <c r="M111" s="60">
        <v>0</v>
      </c>
      <c r="N111" s="60">
        <v>0</v>
      </c>
      <c r="O111" s="60">
        <v>0</v>
      </c>
    </row>
    <row r="112" spans="1:15" ht="21" x14ac:dyDescent="0.5">
      <c r="A112" s="44">
        <v>110</v>
      </c>
      <c r="B112" s="44" t="s">
        <v>587</v>
      </c>
      <c r="C112" s="55" t="s">
        <v>676</v>
      </c>
      <c r="D112" s="47" t="str">
        <f>INDEX(Leikmannaskrá!$A$2:$D$1156,MATCH(C112,Leikmannaskrá!$A$2:$A$1156,0),2)</f>
        <v>050388-2129</v>
      </c>
      <c r="E112" s="47" t="str">
        <f>INDEX(Leikmannaskrá!$A$2:$D$1156,MATCH(C112,Leikmannaskrá!$A$2:$A$1156,0),3)</f>
        <v>Samherjar</v>
      </c>
      <c r="F112" s="47">
        <f>SUM(LARGE(H112:O112,{1;2;3;4;5}))</f>
        <v>125</v>
      </c>
      <c r="G112" s="47">
        <f>SUM(H112:O112)</f>
        <v>125</v>
      </c>
      <c r="H112" s="60">
        <v>0</v>
      </c>
      <c r="I112" s="60">
        <v>0</v>
      </c>
      <c r="J112" s="60">
        <v>0</v>
      </c>
      <c r="K112" s="60">
        <v>0</v>
      </c>
      <c r="L112" s="60">
        <v>0</v>
      </c>
      <c r="M112" s="60">
        <v>0</v>
      </c>
      <c r="N112" s="60">
        <v>0</v>
      </c>
      <c r="O112" s="60">
        <v>125</v>
      </c>
    </row>
    <row r="113" spans="1:15" ht="21" x14ac:dyDescent="0.5">
      <c r="A113" s="44">
        <v>111</v>
      </c>
      <c r="B113" s="44" t="s">
        <v>587</v>
      </c>
      <c r="C113" s="55" t="s">
        <v>139</v>
      </c>
      <c r="D113" s="47" t="str">
        <f>INDEX(Leikmannaskrá!$A$2:$D$1156,MATCH(C113,Leikmannaskrá!$A$2:$A$1156,0),2)</f>
        <v>130408-3110</v>
      </c>
      <c r="E113" s="47" t="str">
        <f>INDEX(Leikmannaskrá!$A$2:$D$1156,MATCH(C113,Leikmannaskrá!$A$2:$A$1156,0),3)</f>
        <v>BH</v>
      </c>
      <c r="F113" s="47">
        <f>SUM(LARGE(H113:O113,{1;2;3;4;5}))</f>
        <v>125</v>
      </c>
      <c r="G113" s="47">
        <f>SUM(H113:O113)</f>
        <v>125</v>
      </c>
      <c r="H113" s="60">
        <v>0</v>
      </c>
      <c r="I113" s="60">
        <v>0</v>
      </c>
      <c r="J113" s="60">
        <v>0</v>
      </c>
      <c r="K113" s="60">
        <v>125</v>
      </c>
      <c r="L113" s="60">
        <v>0</v>
      </c>
      <c r="M113" s="60">
        <v>0</v>
      </c>
      <c r="N113" s="60">
        <v>0</v>
      </c>
      <c r="O113" s="60">
        <v>0</v>
      </c>
    </row>
    <row r="114" spans="1:15" ht="21" x14ac:dyDescent="0.5">
      <c r="A114" s="44">
        <v>112</v>
      </c>
      <c r="B114" s="44" t="s">
        <v>587</v>
      </c>
      <c r="C114" s="55" t="s">
        <v>66</v>
      </c>
      <c r="D114" s="47" t="str">
        <f>INDEX(Leikmannaskrá!$A$2:$D$1156,MATCH(C114,Leikmannaskrá!$A$2:$A$1156,0),2)</f>
        <v>170500-2530</v>
      </c>
      <c r="E114" s="47" t="str">
        <f>INDEX(Leikmannaskrá!$A$2:$D$1156,MATCH(C114,Leikmannaskrá!$A$2:$A$1156,0),3)</f>
        <v>BH</v>
      </c>
      <c r="F114" s="47">
        <f>SUM(LARGE(H114:O114,{1;2;3;4;5}))</f>
        <v>125</v>
      </c>
      <c r="G114" s="47">
        <f>SUM(H114:O114)</f>
        <v>125</v>
      </c>
      <c r="H114" s="60">
        <v>0</v>
      </c>
      <c r="I114" s="60">
        <v>0</v>
      </c>
      <c r="J114" s="60">
        <v>0</v>
      </c>
      <c r="K114" s="60">
        <v>125</v>
      </c>
      <c r="L114" s="60">
        <v>0</v>
      </c>
      <c r="M114" s="60">
        <v>0</v>
      </c>
      <c r="N114" s="60">
        <v>0</v>
      </c>
      <c r="O114" s="60">
        <v>0</v>
      </c>
    </row>
    <row r="115" spans="1:15" ht="21" x14ac:dyDescent="0.5">
      <c r="A115" s="44">
        <v>113</v>
      </c>
      <c r="B115" s="44" t="s">
        <v>587</v>
      </c>
      <c r="C115" s="55" t="s">
        <v>689</v>
      </c>
      <c r="D115" s="47" t="str">
        <f>INDEX(Leikmannaskrá!$A$2:$D$1156,MATCH(C115,Leikmannaskrá!$A$2:$A$1156,0),2)</f>
        <v>120661-7019</v>
      </c>
      <c r="E115" s="47" t="str">
        <f>INDEX(Leikmannaskrá!$A$2:$D$1156,MATCH(C115,Leikmannaskrá!$A$2:$A$1156,0),3)</f>
        <v>TBR</v>
      </c>
      <c r="F115" s="47">
        <f>SUM(LARGE(H115:O115,{1;2;3;4;5}))</f>
        <v>125</v>
      </c>
      <c r="G115" s="47">
        <f>SUM(H115:O115)</f>
        <v>125</v>
      </c>
      <c r="H115" s="60">
        <v>0</v>
      </c>
      <c r="I115" s="60">
        <v>0</v>
      </c>
      <c r="J115" s="60">
        <v>0</v>
      </c>
      <c r="K115" s="60">
        <v>125</v>
      </c>
      <c r="L115" s="60">
        <v>0</v>
      </c>
      <c r="M115" s="60">
        <v>0</v>
      </c>
      <c r="N115" s="60">
        <v>0</v>
      </c>
      <c r="O115" s="60">
        <v>0</v>
      </c>
    </row>
    <row r="116" spans="1:15" ht="21" x14ac:dyDescent="0.5">
      <c r="A116" s="44">
        <v>114</v>
      </c>
      <c r="B116" s="44" t="s">
        <v>587</v>
      </c>
      <c r="C116" s="55" t="s">
        <v>61</v>
      </c>
      <c r="D116" s="47" t="str">
        <f>INDEX(Leikmannaskrá!$A$2:$D$1156,MATCH(C116,Leikmannaskrá!$A$2:$A$1156,0),2)</f>
        <v>180895-2649</v>
      </c>
      <c r="E116" s="47" t="str">
        <f>INDEX(Leikmannaskrá!$A$2:$D$1156,MATCH(C116,Leikmannaskrá!$A$2:$A$1156,0),3)</f>
        <v>UMFA</v>
      </c>
      <c r="F116" s="47">
        <f>SUM(LARGE(H116:O116,{1;2;3;4;5}))</f>
        <v>125</v>
      </c>
      <c r="G116" s="47">
        <f>SUM(H116:O116)</f>
        <v>125</v>
      </c>
      <c r="H116" s="60">
        <v>0</v>
      </c>
      <c r="I116" s="60">
        <v>0</v>
      </c>
      <c r="J116" s="60">
        <v>0</v>
      </c>
      <c r="K116" s="60">
        <v>0</v>
      </c>
      <c r="L116" s="60">
        <v>0</v>
      </c>
      <c r="M116" s="60">
        <v>0</v>
      </c>
      <c r="N116" s="60">
        <v>0</v>
      </c>
      <c r="O116" s="60">
        <v>125</v>
      </c>
    </row>
    <row r="117" spans="1:15" ht="21" x14ac:dyDescent="0.5">
      <c r="A117" s="44">
        <v>115</v>
      </c>
      <c r="B117" s="44" t="s">
        <v>587</v>
      </c>
      <c r="C117" s="55" t="s">
        <v>719</v>
      </c>
      <c r="D117" s="47" t="str">
        <f>INDEX(Leikmannaskrá!$A$2:$D$1156,MATCH(C117,Leikmannaskrá!$A$2:$A$1156,0),2)</f>
        <v>180196-3159</v>
      </c>
      <c r="E117" s="47" t="str">
        <f>INDEX(Leikmannaskrá!$A$2:$D$1156,MATCH(C117,Leikmannaskrá!$A$2:$A$1156,0),3)</f>
        <v>Samherjar</v>
      </c>
      <c r="F117" s="47">
        <f>SUM(LARGE(H117:O117,{1;2;3;4;5}))</f>
        <v>125</v>
      </c>
      <c r="G117" s="47">
        <f>SUM(H117:O117)</f>
        <v>125</v>
      </c>
      <c r="H117" s="60">
        <v>0</v>
      </c>
      <c r="I117" s="60">
        <v>0</v>
      </c>
      <c r="J117" s="60">
        <v>0</v>
      </c>
      <c r="K117" s="60">
        <v>0</v>
      </c>
      <c r="L117" s="60">
        <v>0</v>
      </c>
      <c r="M117" s="60">
        <v>0</v>
      </c>
      <c r="N117" s="60">
        <v>0</v>
      </c>
      <c r="O117" s="60">
        <v>125</v>
      </c>
    </row>
    <row r="118" spans="1:15" ht="21" x14ac:dyDescent="0.5">
      <c r="A118" s="44">
        <v>116</v>
      </c>
      <c r="B118" s="44" t="s">
        <v>587</v>
      </c>
      <c r="C118" s="55" t="s">
        <v>753</v>
      </c>
      <c r="D118" s="47" t="str">
        <f>INDEX(Leikmannaskrá!$A$2:$D$1156,MATCH(C118,Leikmannaskrá!$A$2:$A$1156,0),2)</f>
        <v>061085-4089</v>
      </c>
      <c r="E118" s="47" t="str">
        <f>INDEX(Leikmannaskrá!$A$2:$D$1156,MATCH(C118,Leikmannaskrá!$A$2:$A$1156,0),3)</f>
        <v>Umf Katla</v>
      </c>
      <c r="F118" s="47">
        <f>SUM(LARGE(H118:O118,{1;2;3;4;5}))</f>
        <v>125</v>
      </c>
      <c r="G118" s="47">
        <f>SUM(H118:O118)</f>
        <v>125</v>
      </c>
      <c r="H118" s="60">
        <v>0</v>
      </c>
      <c r="I118" s="60">
        <v>125</v>
      </c>
      <c r="J118" s="60">
        <v>0</v>
      </c>
      <c r="K118" s="60">
        <v>0</v>
      </c>
      <c r="L118" s="60">
        <v>0</v>
      </c>
      <c r="M118" s="60">
        <v>0</v>
      </c>
      <c r="N118" s="60">
        <v>0</v>
      </c>
      <c r="O118" s="60">
        <v>0</v>
      </c>
    </row>
    <row r="119" spans="1:15" ht="21" x14ac:dyDescent="0.5">
      <c r="A119" s="44">
        <v>117</v>
      </c>
      <c r="B119" s="44" t="s">
        <v>587</v>
      </c>
      <c r="C119" s="55" t="s">
        <v>755</v>
      </c>
      <c r="D119" s="47" t="str">
        <f>INDEX(Leikmannaskrá!$A$2:$D$1156,MATCH(C119,Leikmannaskrá!$A$2:$A$1156,0),2)</f>
        <v>300582-5679</v>
      </c>
      <c r="E119" s="47" t="str">
        <f>INDEX(Leikmannaskrá!$A$2:$D$1156,MATCH(C119,Leikmannaskrá!$A$2:$A$1156,0),3)</f>
        <v>Umf Katla</v>
      </c>
      <c r="F119" s="47">
        <f>SUM(LARGE(H119:O119,{1;2;3;4;5}))</f>
        <v>125</v>
      </c>
      <c r="G119" s="47">
        <f>SUM(H119:O119)</f>
        <v>125</v>
      </c>
      <c r="H119" s="60">
        <v>0</v>
      </c>
      <c r="I119" s="60">
        <v>125</v>
      </c>
      <c r="J119" s="60">
        <v>0</v>
      </c>
      <c r="K119" s="60">
        <v>0</v>
      </c>
      <c r="L119" s="60">
        <v>0</v>
      </c>
      <c r="M119" s="60">
        <v>0</v>
      </c>
      <c r="N119" s="60">
        <v>0</v>
      </c>
      <c r="O119" s="60">
        <v>0</v>
      </c>
    </row>
    <row r="120" spans="1:15" ht="21" x14ac:dyDescent="0.5">
      <c r="A120" s="44">
        <v>118</v>
      </c>
      <c r="B120" s="44" t="s">
        <v>587</v>
      </c>
      <c r="C120" s="55" t="s">
        <v>757</v>
      </c>
      <c r="D120" s="47" t="str">
        <f>INDEX(Leikmannaskrá!$A$2:$D$1156,MATCH(C120,Leikmannaskrá!$A$2:$A$1156,0),2)</f>
        <v>300491-2009</v>
      </c>
      <c r="E120" s="47" t="str">
        <f>INDEX(Leikmannaskrá!$A$2:$D$1156,MATCH(C120,Leikmannaskrá!$A$2:$A$1156,0),3)</f>
        <v>Umf Katla</v>
      </c>
      <c r="F120" s="47">
        <f>SUM(LARGE(H120:O120,{1;2;3;4;5}))</f>
        <v>125</v>
      </c>
      <c r="G120" s="47">
        <f>SUM(H120:O120)</f>
        <v>125</v>
      </c>
      <c r="H120" s="60">
        <v>0</v>
      </c>
      <c r="I120" s="60">
        <v>125</v>
      </c>
      <c r="J120" s="60">
        <v>0</v>
      </c>
      <c r="K120" s="60">
        <v>0</v>
      </c>
      <c r="L120" s="60">
        <v>0</v>
      </c>
      <c r="M120" s="60">
        <v>0</v>
      </c>
      <c r="N120" s="60">
        <v>0</v>
      </c>
      <c r="O120" s="60">
        <v>0</v>
      </c>
    </row>
    <row r="121" spans="1:15" ht="21" x14ac:dyDescent="0.5">
      <c r="A121" s="44">
        <v>119</v>
      </c>
      <c r="B121" s="44" t="s">
        <v>587</v>
      </c>
      <c r="C121" s="55" t="s">
        <v>759</v>
      </c>
      <c r="D121" s="47" t="str">
        <f>INDEX(Leikmannaskrá!$A$2:$D$1156,MATCH(C121,Leikmannaskrá!$A$2:$A$1156,0),2)</f>
        <v>051083-3189</v>
      </c>
      <c r="E121" s="47" t="str">
        <f>INDEX(Leikmannaskrá!$A$2:$D$1156,MATCH(C121,Leikmannaskrá!$A$2:$A$1156,0),3)</f>
        <v>Umf Katla</v>
      </c>
      <c r="F121" s="47">
        <f>SUM(LARGE(H121:O121,{1;2;3;4;5}))</f>
        <v>125</v>
      </c>
      <c r="G121" s="47">
        <f>SUM(H121:O121)</f>
        <v>125</v>
      </c>
      <c r="H121" s="60">
        <v>0</v>
      </c>
      <c r="I121" s="60">
        <v>125</v>
      </c>
      <c r="J121" s="60">
        <v>0</v>
      </c>
      <c r="K121" s="60">
        <v>0</v>
      </c>
      <c r="L121" s="60">
        <v>0</v>
      </c>
      <c r="M121" s="60">
        <v>0</v>
      </c>
      <c r="N121" s="60">
        <v>0</v>
      </c>
      <c r="O121" s="60">
        <v>0</v>
      </c>
    </row>
    <row r="122" spans="1:15" ht="21" x14ac:dyDescent="0.5">
      <c r="A122" s="44">
        <v>120</v>
      </c>
      <c r="B122" s="44" t="s">
        <v>587</v>
      </c>
      <c r="C122" s="55" t="s">
        <v>761</v>
      </c>
      <c r="D122" s="47" t="str">
        <f>INDEX(Leikmannaskrá!$A$2:$D$1156,MATCH(C122,Leikmannaskrá!$A$2:$A$1156,0),2)</f>
        <v>241284-3019</v>
      </c>
      <c r="E122" s="47" t="str">
        <f>INDEX(Leikmannaskrá!$A$2:$D$1156,MATCH(C122,Leikmannaskrá!$A$2:$A$1156,0),3)</f>
        <v>Umf Katla</v>
      </c>
      <c r="F122" s="47">
        <f>SUM(LARGE(H122:O122,{1;2;3;4;5}))</f>
        <v>125</v>
      </c>
      <c r="G122" s="47">
        <f>SUM(H122:O122)</f>
        <v>125</v>
      </c>
      <c r="H122" s="60">
        <v>0</v>
      </c>
      <c r="I122" s="60">
        <v>125</v>
      </c>
      <c r="J122" s="60">
        <v>0</v>
      </c>
      <c r="K122" s="60">
        <v>0</v>
      </c>
      <c r="L122" s="60">
        <v>0</v>
      </c>
      <c r="M122" s="60">
        <v>0</v>
      </c>
      <c r="N122" s="60">
        <v>0</v>
      </c>
      <c r="O122" s="60">
        <v>0</v>
      </c>
    </row>
    <row r="123" spans="1:15" ht="21" x14ac:dyDescent="0.5">
      <c r="A123" s="44">
        <v>121</v>
      </c>
      <c r="B123" s="44" t="s">
        <v>587</v>
      </c>
      <c r="C123" s="55" t="s">
        <v>763</v>
      </c>
      <c r="D123" s="47" t="str">
        <f>INDEX(Leikmannaskrá!$A$2:$D$1156,MATCH(C123,Leikmannaskrá!$A$2:$A$1156,0),2)</f>
        <v>210782-2579</v>
      </c>
      <c r="E123" s="47" t="str">
        <f>INDEX(Leikmannaskrá!$A$2:$D$1156,MATCH(C123,Leikmannaskrá!$A$2:$A$1156,0),3)</f>
        <v>Umf Katla</v>
      </c>
      <c r="F123" s="47">
        <f>SUM(LARGE(H123:O123,{1;2;3;4;5}))</f>
        <v>125</v>
      </c>
      <c r="G123" s="47">
        <f>SUM(H123:O123)</f>
        <v>125</v>
      </c>
      <c r="H123" s="60">
        <v>0</v>
      </c>
      <c r="I123" s="60">
        <v>125</v>
      </c>
      <c r="J123" s="60">
        <v>0</v>
      </c>
      <c r="K123" s="60">
        <v>0</v>
      </c>
      <c r="L123" s="60">
        <v>0</v>
      </c>
      <c r="M123" s="60">
        <v>0</v>
      </c>
      <c r="N123" s="60">
        <v>0</v>
      </c>
      <c r="O123" s="60">
        <v>0</v>
      </c>
    </row>
    <row r="124" spans="1:15" ht="21" x14ac:dyDescent="0.5">
      <c r="A124" s="44">
        <v>122</v>
      </c>
      <c r="B124" s="44" t="s">
        <v>587</v>
      </c>
      <c r="C124" s="55" t="s">
        <v>770</v>
      </c>
      <c r="D124" s="47" t="str">
        <f>INDEX(Leikmannaskrá!$A$2:$D$1156,MATCH(C124,Leikmannaskrá!$A$2:$A$1156,0),2)</f>
        <v>191207-3860</v>
      </c>
      <c r="E124" s="47" t="str">
        <f>INDEX(Leikmannaskrá!$A$2:$D$1156,MATCH(C124,Leikmannaskrá!$A$2:$A$1156,0),3)</f>
        <v>ÍA</v>
      </c>
      <c r="F124" s="47">
        <f>SUM(LARGE(H124:O124,{1;2;3;4;5}))</f>
        <v>125</v>
      </c>
      <c r="G124" s="47">
        <f>SUM(H124:O124)</f>
        <v>125</v>
      </c>
      <c r="H124" s="60">
        <v>0</v>
      </c>
      <c r="I124" s="60">
        <v>0</v>
      </c>
      <c r="J124" s="60">
        <v>125</v>
      </c>
      <c r="K124" s="60">
        <v>0</v>
      </c>
      <c r="L124" s="60">
        <v>0</v>
      </c>
      <c r="M124" s="60">
        <v>0</v>
      </c>
      <c r="N124" s="60">
        <v>0</v>
      </c>
      <c r="O124" s="60">
        <v>0</v>
      </c>
    </row>
    <row r="125" spans="1:15" ht="21" x14ac:dyDescent="0.5">
      <c r="A125" s="44">
        <v>123</v>
      </c>
      <c r="B125" s="44" t="s">
        <v>587</v>
      </c>
      <c r="C125" s="55" t="s">
        <v>774</v>
      </c>
      <c r="D125" s="47" t="str">
        <f>INDEX(Leikmannaskrá!$A$2:$D$1156,MATCH(C125,Leikmannaskrá!$A$2:$A$1156,0),2)</f>
        <v>290105-3310</v>
      </c>
      <c r="E125" s="47" t="str">
        <f>INDEX(Leikmannaskrá!$A$2:$D$1156,MATCH(C125,Leikmannaskrá!$A$2:$A$1156,0),3)</f>
        <v>ÍA</v>
      </c>
      <c r="F125" s="47">
        <f>SUM(LARGE(H125:O125,{1;2;3;4;5}))</f>
        <v>125</v>
      </c>
      <c r="G125" s="47">
        <f>SUM(H125:O125)</f>
        <v>125</v>
      </c>
      <c r="H125" s="60">
        <v>0</v>
      </c>
      <c r="I125" s="60">
        <v>0</v>
      </c>
      <c r="J125" s="60">
        <v>125</v>
      </c>
      <c r="K125" s="60">
        <v>0</v>
      </c>
      <c r="L125" s="60">
        <v>0</v>
      </c>
      <c r="M125" s="60">
        <v>0</v>
      </c>
      <c r="N125" s="60">
        <v>0</v>
      </c>
      <c r="O125" s="60">
        <v>0</v>
      </c>
    </row>
    <row r="126" spans="1:15" ht="21" x14ac:dyDescent="0.5">
      <c r="A126" s="44">
        <v>124</v>
      </c>
      <c r="B126" s="44" t="s">
        <v>587</v>
      </c>
      <c r="C126" s="55" t="s">
        <v>780</v>
      </c>
      <c r="D126" s="47" t="str">
        <f>INDEX(Leikmannaskrá!$A$2:$D$1156,MATCH(C126,Leikmannaskrá!$A$2:$A$1156,0),2)</f>
        <v>090193-2609</v>
      </c>
      <c r="E126" s="47" t="str">
        <f>INDEX(Leikmannaskrá!$A$2:$D$1156,MATCH(C126,Leikmannaskrá!$A$2:$A$1156,0),3)</f>
        <v>ÍA</v>
      </c>
      <c r="F126" s="47">
        <f>SUM(LARGE(H126:O126,{1;2;3;4;5}))</f>
        <v>125</v>
      </c>
      <c r="G126" s="47">
        <f>SUM(H126:O126)</f>
        <v>125</v>
      </c>
      <c r="H126" s="60">
        <v>0</v>
      </c>
      <c r="I126" s="60">
        <v>0</v>
      </c>
      <c r="J126" s="60">
        <v>125</v>
      </c>
      <c r="K126" s="60">
        <v>0</v>
      </c>
      <c r="L126" s="60">
        <v>0</v>
      </c>
      <c r="M126" s="60">
        <v>0</v>
      </c>
      <c r="N126" s="60">
        <v>0</v>
      </c>
      <c r="O126" s="60">
        <v>0</v>
      </c>
    </row>
    <row r="127" spans="1:15" ht="21" x14ac:dyDescent="0.5">
      <c r="A127" s="44">
        <v>125</v>
      </c>
      <c r="B127" s="44" t="s">
        <v>587</v>
      </c>
      <c r="C127" s="55" t="s">
        <v>772</v>
      </c>
      <c r="D127" s="47" t="str">
        <f>INDEX(Leikmannaskrá!$A$2:$D$1156,MATCH(C127,Leikmannaskrá!$A$2:$A$1156,0),2)</f>
        <v>240410-3890</v>
      </c>
      <c r="E127" s="47" t="str">
        <f>INDEX(Leikmannaskrá!$A$2:$D$1156,MATCH(C127,Leikmannaskrá!$A$2:$A$1156,0),3)</f>
        <v>ÍA</v>
      </c>
      <c r="F127" s="47">
        <f>SUM(LARGE(H127:O127,{1;2;3;4;5}))</f>
        <v>125</v>
      </c>
      <c r="G127" s="47">
        <f>SUM(H127:O127)</f>
        <v>125</v>
      </c>
      <c r="H127" s="60">
        <v>0</v>
      </c>
      <c r="I127" s="60">
        <v>0</v>
      </c>
      <c r="J127" s="60">
        <v>125</v>
      </c>
      <c r="K127" s="60">
        <v>0</v>
      </c>
      <c r="L127" s="60">
        <v>0</v>
      </c>
      <c r="M127" s="60">
        <v>0</v>
      </c>
      <c r="N127" s="60">
        <v>0</v>
      </c>
      <c r="O127" s="60">
        <v>0</v>
      </c>
    </row>
    <row r="128" spans="1:15" ht="21" x14ac:dyDescent="0.5">
      <c r="A128" s="44">
        <v>126</v>
      </c>
      <c r="B128" s="44" t="s">
        <v>587</v>
      </c>
      <c r="C128" s="55" t="s">
        <v>768</v>
      </c>
      <c r="D128" s="47" t="str">
        <f>INDEX(Leikmannaskrá!$A$2:$D$1156,MATCH(C128,Leikmannaskrá!$A$2:$A$1156,0),2)</f>
        <v>181084-2949</v>
      </c>
      <c r="E128" s="47" t="str">
        <f>INDEX(Leikmannaskrá!$A$2:$D$1156,MATCH(C128,Leikmannaskrá!$A$2:$A$1156,0),3)</f>
        <v>ÍA</v>
      </c>
      <c r="F128" s="47">
        <f>SUM(LARGE(H128:O128,{1;2;3;4;5}))</f>
        <v>125</v>
      </c>
      <c r="G128" s="47">
        <f>SUM(H128:O128)</f>
        <v>125</v>
      </c>
      <c r="H128" s="60">
        <v>0</v>
      </c>
      <c r="I128" s="60">
        <v>0</v>
      </c>
      <c r="J128" s="60">
        <v>125</v>
      </c>
      <c r="K128" s="60">
        <v>0</v>
      </c>
      <c r="L128" s="60">
        <v>0</v>
      </c>
      <c r="M128" s="60">
        <v>0</v>
      </c>
      <c r="N128" s="60">
        <v>0</v>
      </c>
      <c r="O128" s="60">
        <v>0</v>
      </c>
    </row>
    <row r="129" spans="1:15" ht="21" x14ac:dyDescent="0.5">
      <c r="A129" s="44">
        <v>127</v>
      </c>
      <c r="B129" s="44" t="s">
        <v>587</v>
      </c>
      <c r="C129" s="48" t="s">
        <v>165</v>
      </c>
      <c r="D129" s="47" t="str">
        <f>INDEX(Leikmannaskrá!$A$2:$D$1156,MATCH(C129,Leikmannaskrá!$A$2:$A$1156,0),2)</f>
        <v>010797-4389</v>
      </c>
      <c r="E129" s="47" t="str">
        <f>INDEX(Leikmannaskrá!$A$2:$D$1156,MATCH(C129,Leikmannaskrá!$A$2:$A$1156,0),3)</f>
        <v>BH</v>
      </c>
      <c r="F129" s="47">
        <f>SUM(LARGE(H129:O129,{1;2;3;4;5}))</f>
        <v>0</v>
      </c>
      <c r="G129" s="47">
        <f>SUM(H129:O129)</f>
        <v>0</v>
      </c>
      <c r="H129" s="60">
        <v>0</v>
      </c>
      <c r="I129" s="60">
        <v>0</v>
      </c>
      <c r="J129" s="60">
        <v>0</v>
      </c>
      <c r="K129" s="60">
        <v>0</v>
      </c>
      <c r="L129" s="60">
        <v>0</v>
      </c>
      <c r="M129" s="60">
        <v>0</v>
      </c>
      <c r="N129" s="60">
        <v>0</v>
      </c>
      <c r="O129" s="60">
        <v>0</v>
      </c>
    </row>
    <row r="130" spans="1:15" ht="21" x14ac:dyDescent="0.5">
      <c r="A130" s="44">
        <v>128</v>
      </c>
      <c r="B130" s="44" t="s">
        <v>587</v>
      </c>
      <c r="C130" s="55" t="s">
        <v>635</v>
      </c>
      <c r="D130" s="47" t="str">
        <f>INDEX(Leikmannaskrá!$A$2:$D$1156,MATCH(C130,Leikmannaskrá!$A$2:$A$1156,0),2)</f>
        <v>010589-3559</v>
      </c>
      <c r="E130" s="47" t="str">
        <f>INDEX(Leikmannaskrá!$A$2:$D$1156,MATCH(C130,Leikmannaskrá!$A$2:$A$1156,0),3)</f>
        <v>BH</v>
      </c>
      <c r="F130" s="47">
        <f>SUM(LARGE(H130:O130,{1;2;3;4;5}))</f>
        <v>0</v>
      </c>
      <c r="G130" s="47">
        <f>SUM(H130:O130)</f>
        <v>0</v>
      </c>
      <c r="H130" s="60">
        <v>0</v>
      </c>
      <c r="I130" s="60">
        <v>0</v>
      </c>
      <c r="J130" s="60">
        <v>0</v>
      </c>
      <c r="K130" s="60">
        <v>0</v>
      </c>
      <c r="L130" s="60">
        <v>0</v>
      </c>
      <c r="M130" s="60">
        <v>0</v>
      </c>
      <c r="N130" s="60">
        <v>0</v>
      </c>
      <c r="O130" s="60">
        <v>0</v>
      </c>
    </row>
    <row r="131" spans="1:15" ht="21" x14ac:dyDescent="0.5">
      <c r="A131" s="44">
        <v>129</v>
      </c>
      <c r="B131" s="44" t="s">
        <v>587</v>
      </c>
      <c r="C131" s="55" t="s">
        <v>153</v>
      </c>
      <c r="D131" s="47" t="str">
        <f>INDEX(Leikmannaskrá!$A$2:$D$1156,MATCH(C131,Leikmannaskrá!$A$2:$A$1156,0),2)</f>
        <v>111198-2849</v>
      </c>
      <c r="E131" s="47" t="str">
        <f>INDEX(Leikmannaskrá!$A$2:$D$1156,MATCH(C131,Leikmannaskrá!$A$2:$A$1156,0),3)</f>
        <v>BH</v>
      </c>
      <c r="F131" s="47">
        <f>SUM(LARGE(H131:O131,{1;2;3;4;5}))</f>
        <v>0</v>
      </c>
      <c r="G131" s="47">
        <f>SUM(H131:O131)</f>
        <v>0</v>
      </c>
      <c r="H131" s="60">
        <v>0</v>
      </c>
      <c r="I131" s="60">
        <v>0</v>
      </c>
      <c r="J131" s="60">
        <v>0</v>
      </c>
      <c r="K131" s="60">
        <v>0</v>
      </c>
      <c r="L131" s="60">
        <v>0</v>
      </c>
      <c r="M131" s="60">
        <v>0</v>
      </c>
      <c r="N131" s="60">
        <v>0</v>
      </c>
      <c r="O131" s="60">
        <v>0</v>
      </c>
    </row>
    <row r="132" spans="1:15" ht="21" x14ac:dyDescent="0.5">
      <c r="A132" s="44">
        <v>130</v>
      </c>
      <c r="B132" s="44" t="s">
        <v>587</v>
      </c>
      <c r="C132" s="55" t="s">
        <v>518</v>
      </c>
      <c r="D132" s="47" t="str">
        <f>INDEX(Leikmannaskrá!$A$2:$D$1156,MATCH(C132,Leikmannaskrá!$A$2:$A$1156,0),2)</f>
        <v>271073-5349</v>
      </c>
      <c r="E132" s="47" t="str">
        <f>INDEX(Leikmannaskrá!$A$2:$D$1156,MATCH(C132,Leikmannaskrá!$A$2:$A$1156,0),3)</f>
        <v>UMFA</v>
      </c>
      <c r="F132" s="47">
        <f>SUM(LARGE(H132:O132,{1;2;3;4;5}))</f>
        <v>0</v>
      </c>
      <c r="G132" s="47">
        <f>SUM(H132:O132)</f>
        <v>0</v>
      </c>
      <c r="H132" s="60">
        <v>0</v>
      </c>
      <c r="I132" s="60">
        <v>0</v>
      </c>
      <c r="J132" s="60">
        <v>0</v>
      </c>
      <c r="K132" s="60">
        <v>0</v>
      </c>
      <c r="L132" s="60">
        <v>0</v>
      </c>
      <c r="M132" s="60">
        <v>0</v>
      </c>
      <c r="N132" s="60">
        <v>0</v>
      </c>
      <c r="O132" s="60">
        <v>0</v>
      </c>
    </row>
    <row r="133" spans="1:15" ht="21" x14ac:dyDescent="0.5">
      <c r="A133" s="44">
        <v>131</v>
      </c>
      <c r="B133" s="44" t="s">
        <v>587</v>
      </c>
      <c r="C133" s="48" t="s">
        <v>498</v>
      </c>
      <c r="D133" s="47" t="str">
        <f>INDEX(Leikmannaskrá!$A$2:$D$1156,MATCH(C133,Leikmannaskrá!$A$2:$A$1156,0),2)</f>
        <v>100603-3220</v>
      </c>
      <c r="E133" s="47" t="str">
        <f>INDEX(Leikmannaskrá!$A$2:$D$1156,MATCH(C133,Leikmannaskrá!$A$2:$A$1156,0),3)</f>
        <v>TBR</v>
      </c>
      <c r="F133" s="47">
        <f>SUM(LARGE(H133:O133,{1;2;3;4;5}))</f>
        <v>0</v>
      </c>
      <c r="G133" s="47">
        <f>SUM(H133:O133)</f>
        <v>0</v>
      </c>
      <c r="H133" s="60">
        <v>0</v>
      </c>
      <c r="I133" s="60">
        <v>0</v>
      </c>
      <c r="J133" s="60">
        <v>0</v>
      </c>
      <c r="K133" s="60">
        <v>0</v>
      </c>
      <c r="L133" s="60">
        <v>0</v>
      </c>
      <c r="M133" s="60">
        <v>0</v>
      </c>
      <c r="N133" s="60">
        <v>0</v>
      </c>
      <c r="O133" s="60">
        <v>0</v>
      </c>
    </row>
    <row r="134" spans="1:15" ht="21" x14ac:dyDescent="0.5">
      <c r="A134" s="44">
        <v>132</v>
      </c>
      <c r="B134" s="44" t="s">
        <v>587</v>
      </c>
      <c r="C134" s="55" t="s">
        <v>106</v>
      </c>
      <c r="D134" s="47" t="str">
        <f>INDEX(Leikmannaskrá!$A$2:$D$1156,MATCH(C134,Leikmannaskrá!$A$2:$A$1156,0),2)</f>
        <v>110159-2269</v>
      </c>
      <c r="E134" s="47" t="str">
        <f>INDEX(Leikmannaskrá!$A$2:$D$1156,MATCH(C134,Leikmannaskrá!$A$2:$A$1156,0),3)</f>
        <v>TBR</v>
      </c>
      <c r="F134" s="47">
        <f>SUM(LARGE(H134:O134,{1;2;3;4;5}))</f>
        <v>0</v>
      </c>
      <c r="G134" s="47">
        <f>SUM(H134:O134)</f>
        <v>0</v>
      </c>
      <c r="H134" s="60">
        <v>0</v>
      </c>
      <c r="I134" s="60">
        <v>0</v>
      </c>
      <c r="J134" s="60">
        <v>0</v>
      </c>
      <c r="K134" s="60">
        <v>0</v>
      </c>
      <c r="L134" s="60">
        <v>0</v>
      </c>
      <c r="M134" s="60">
        <v>0</v>
      </c>
      <c r="N134" s="60">
        <v>0</v>
      </c>
      <c r="O134" s="60">
        <v>0</v>
      </c>
    </row>
    <row r="135" spans="1:15" x14ac:dyDescent="0.35">
      <c r="L135" s="34"/>
    </row>
    <row r="136" spans="1:15" x14ac:dyDescent="0.35">
      <c r="L136" s="34"/>
    </row>
    <row r="137" spans="1:15" x14ac:dyDescent="0.35">
      <c r="L137" s="34"/>
    </row>
    <row r="138" spans="1:15" x14ac:dyDescent="0.35">
      <c r="L138" s="34"/>
    </row>
    <row r="139" spans="1:15" x14ac:dyDescent="0.35">
      <c r="L139" s="34"/>
    </row>
    <row r="140" spans="1:15" x14ac:dyDescent="0.35">
      <c r="L140" s="34"/>
    </row>
    <row r="141" spans="1:15" x14ac:dyDescent="0.35">
      <c r="L141" s="34"/>
    </row>
  </sheetData>
  <mergeCells count="1">
    <mergeCell ref="A1:O1"/>
  </mergeCells>
  <pageMargins left="0.7" right="0.7" top="0.75" bottom="0.75" header="0.511811023622047" footer="0.511811023622047"/>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57"/>
  <sheetViews>
    <sheetView tabSelected="1" zoomScale="84" zoomScaleNormal="84" workbookViewId="0">
      <selection activeCell="Q2" sqref="Q2"/>
    </sheetView>
  </sheetViews>
  <sheetFormatPr defaultColWidth="8.54296875" defaultRowHeight="14.5" x14ac:dyDescent="0.35"/>
  <cols>
    <col min="2" max="2" width="17.1796875" customWidth="1"/>
    <col min="3" max="4" width="40.1796875" customWidth="1"/>
    <col min="5" max="5" width="14.81640625" customWidth="1"/>
    <col min="6" max="6" width="12.1796875" customWidth="1"/>
    <col min="7" max="7" width="11.1796875" customWidth="1"/>
    <col min="8" max="8" width="13.54296875" customWidth="1"/>
    <col min="9" max="9" width="15" customWidth="1"/>
    <col min="10" max="10" width="13.81640625" style="34" customWidth="1"/>
    <col min="11" max="11" width="15.1796875" style="34" customWidth="1"/>
    <col min="12" max="12" width="14.1796875" customWidth="1"/>
    <col min="13" max="13" width="14.54296875" style="34" customWidth="1"/>
    <col min="14" max="14" width="14.81640625" style="34" customWidth="1"/>
    <col min="15" max="15" width="16.1796875" style="34" customWidth="1"/>
  </cols>
  <sheetData>
    <row r="1" spans="1:21" ht="30" customHeight="1" x14ac:dyDescent="0.6">
      <c r="A1" s="86" t="s">
        <v>590</v>
      </c>
      <c r="B1" s="86"/>
      <c r="C1" s="86"/>
      <c r="D1" s="86"/>
      <c r="E1" s="86"/>
      <c r="F1" s="86"/>
      <c r="G1" s="86"/>
      <c r="H1" s="86"/>
      <c r="I1" s="86"/>
      <c r="J1" s="86"/>
      <c r="K1" s="86"/>
      <c r="L1" s="86"/>
      <c r="M1" s="86"/>
      <c r="N1" s="86"/>
      <c r="O1" s="86"/>
    </row>
    <row r="2" spans="1:21" ht="84" x14ac:dyDescent="0.5">
      <c r="A2" s="36" t="s">
        <v>581</v>
      </c>
      <c r="B2" s="36" t="s">
        <v>568</v>
      </c>
      <c r="C2" s="37" t="s">
        <v>582</v>
      </c>
      <c r="D2" s="37" t="str">
        <f>Leikmannaskrá!B1</f>
        <v>Keppnisnr.</v>
      </c>
      <c r="E2" s="38" t="s">
        <v>47</v>
      </c>
      <c r="F2" s="38" t="s">
        <v>583</v>
      </c>
      <c r="G2" s="39" t="s">
        <v>584</v>
      </c>
      <c r="H2" s="41" t="s">
        <v>743</v>
      </c>
      <c r="I2" s="42" t="s">
        <v>749</v>
      </c>
      <c r="J2" s="41" t="s">
        <v>765</v>
      </c>
      <c r="K2" s="41" t="s">
        <v>678</v>
      </c>
      <c r="L2" s="41" t="s">
        <v>698</v>
      </c>
      <c r="M2" s="42" t="s">
        <v>699</v>
      </c>
      <c r="N2" s="41" t="s">
        <v>704</v>
      </c>
      <c r="O2" s="43" t="s">
        <v>725</v>
      </c>
    </row>
    <row r="3" spans="1:21" ht="21" x14ac:dyDescent="0.5">
      <c r="A3" s="44">
        <v>1</v>
      </c>
      <c r="B3" s="44" t="s">
        <v>585</v>
      </c>
      <c r="C3" s="45" t="s">
        <v>534</v>
      </c>
      <c r="D3" s="46" t="str">
        <f>INDEX(Leikmannaskrá!$A$2:$D$1156,MATCH(C3,Leikmannaskrá!$A$2:$A$1156,0),2)</f>
        <v>010501-2450</v>
      </c>
      <c r="E3" s="46" t="str">
        <f>INDEX(Leikmannaskrá!$A$2:$D$1156,MATCH(C3,Leikmannaskrá!$A$2:$A$1156,0),3)</f>
        <v>BH</v>
      </c>
      <c r="F3" s="44">
        <f>SUM(LARGE(H3:O3,{1;2;3;4;5}))</f>
        <v>43700</v>
      </c>
      <c r="G3" s="44">
        <f>SUM(H3:O3)</f>
        <v>48300</v>
      </c>
      <c r="H3" s="60">
        <v>9200</v>
      </c>
      <c r="I3" s="60">
        <v>0</v>
      </c>
      <c r="J3" s="60">
        <v>0</v>
      </c>
      <c r="K3" s="60">
        <v>9200</v>
      </c>
      <c r="L3" s="60">
        <v>6900</v>
      </c>
      <c r="M3" s="60">
        <v>9200</v>
      </c>
      <c r="N3" s="60">
        <v>9200</v>
      </c>
      <c r="O3" s="60">
        <v>4600</v>
      </c>
    </row>
    <row r="4" spans="1:21" ht="21" x14ac:dyDescent="0.5">
      <c r="A4" s="47">
        <v>2</v>
      </c>
      <c r="B4" s="47" t="s">
        <v>585</v>
      </c>
      <c r="C4" s="48" t="s">
        <v>418</v>
      </c>
      <c r="D4" s="49" t="str">
        <f>INDEX(Leikmannaskrá!$A$2:$D$1156,MATCH(C4,Leikmannaskrá!$A$2:$A$1156,0),2)</f>
        <v>300903-2740</v>
      </c>
      <c r="E4" s="49" t="str">
        <f>INDEX(Leikmannaskrá!$A$2:$D$1156,MATCH(C4,Leikmannaskrá!$A$2:$A$1156,0),3)</f>
        <v>BH</v>
      </c>
      <c r="F4" s="47">
        <f>SUM(LARGE(H4:O4,{1;2;3;4;5}))</f>
        <v>32200</v>
      </c>
      <c r="G4" s="47">
        <f>SUM(H4:O4)</f>
        <v>32700</v>
      </c>
      <c r="H4" s="60">
        <v>6900</v>
      </c>
      <c r="I4" s="60">
        <v>0</v>
      </c>
      <c r="J4" s="60">
        <v>0</v>
      </c>
      <c r="K4" s="60">
        <v>6900</v>
      </c>
      <c r="L4" s="60">
        <v>4600</v>
      </c>
      <c r="M4" s="60">
        <v>6900</v>
      </c>
      <c r="N4" s="60">
        <v>6900</v>
      </c>
      <c r="O4" s="60">
        <v>500</v>
      </c>
    </row>
    <row r="5" spans="1:21" ht="21" x14ac:dyDescent="0.5">
      <c r="A5" s="44">
        <v>3</v>
      </c>
      <c r="B5" s="47" t="s">
        <v>585</v>
      </c>
      <c r="C5" s="48" t="s">
        <v>442</v>
      </c>
      <c r="D5" s="49" t="str">
        <f>INDEX(Leikmannaskrá!$A$2:$D$1156,MATCH(C5,Leikmannaskrá!$A$2:$A$1156,0),2)</f>
        <v>230803-2420</v>
      </c>
      <c r="E5" s="49" t="str">
        <f>INDEX(Leikmannaskrá!$A$2:$D$1156,MATCH(C5,Leikmannaskrá!$A$2:$A$1156,0),3)</f>
        <v>BH</v>
      </c>
      <c r="F5" s="47">
        <f>SUM(LARGE(H5:O5,{1;2;3;4;5}))</f>
        <v>32200</v>
      </c>
      <c r="G5" s="47">
        <f>SUM(H5:O5)</f>
        <v>32700</v>
      </c>
      <c r="H5" s="60">
        <v>6900</v>
      </c>
      <c r="I5" s="60">
        <v>0</v>
      </c>
      <c r="J5" s="60">
        <v>0</v>
      </c>
      <c r="K5" s="60">
        <v>6900</v>
      </c>
      <c r="L5" s="60">
        <v>4600</v>
      </c>
      <c r="M5" s="60">
        <v>6900</v>
      </c>
      <c r="N5" s="60">
        <v>6900</v>
      </c>
      <c r="O5" s="60">
        <v>500</v>
      </c>
    </row>
    <row r="6" spans="1:21" ht="21" x14ac:dyDescent="0.5">
      <c r="A6" s="47">
        <v>4</v>
      </c>
      <c r="B6" s="47" t="s">
        <v>585</v>
      </c>
      <c r="C6" s="48" t="s">
        <v>241</v>
      </c>
      <c r="D6" s="49" t="str">
        <f>INDEX(Leikmannaskrá!$A$2:$D$1156,MATCH(C6,Leikmannaskrá!$A$2:$A$1156,0),2)</f>
        <v>150591-6009</v>
      </c>
      <c r="E6" s="49" t="str">
        <f>INDEX(Leikmannaskrá!$A$2:$D$1156,MATCH(C6,Leikmannaskrá!$A$2:$A$1156,0),3)</f>
        <v>BH</v>
      </c>
      <c r="F6" s="47">
        <f>SUM(LARGE(H6:O6,{1;2;3;4;5}))</f>
        <v>27600</v>
      </c>
      <c r="G6" s="47">
        <f>SUM(H6:O6)</f>
        <v>27600</v>
      </c>
      <c r="H6" s="60">
        <v>9200</v>
      </c>
      <c r="I6" s="60">
        <v>0</v>
      </c>
      <c r="J6" s="60">
        <v>0</v>
      </c>
      <c r="K6" s="60">
        <v>9200</v>
      </c>
      <c r="L6" s="60">
        <v>0</v>
      </c>
      <c r="M6" s="60">
        <v>0</v>
      </c>
      <c r="N6" s="60">
        <v>0</v>
      </c>
      <c r="O6" s="60">
        <v>9200</v>
      </c>
    </row>
    <row r="7" spans="1:21" ht="21" x14ac:dyDescent="0.5">
      <c r="A7" s="44">
        <v>5</v>
      </c>
      <c r="B7" s="47" t="s">
        <v>585</v>
      </c>
      <c r="C7" s="48" t="s">
        <v>384</v>
      </c>
      <c r="D7" s="49" t="str">
        <f>INDEX(Leikmannaskrá!$A$2:$D$1156,MATCH(C7,Leikmannaskrá!$A$2:$A$1156,0),2)</f>
        <v>060606-4470</v>
      </c>
      <c r="E7" s="49" t="str">
        <f>INDEX(Leikmannaskrá!$A$2:$D$1156,MATCH(C7,Leikmannaskrá!$A$2:$A$1156,0),3)</f>
        <v>TBR</v>
      </c>
      <c r="F7" s="47">
        <f>SUM(LARGE(H7:O7,{1;2;3;4;5}))</f>
        <v>25800</v>
      </c>
      <c r="G7" s="47">
        <f>SUM(H7:O7)</f>
        <v>25800</v>
      </c>
      <c r="H7" s="60">
        <v>0</v>
      </c>
      <c r="I7" s="60">
        <v>0</v>
      </c>
      <c r="J7" s="60">
        <v>0</v>
      </c>
      <c r="K7" s="60">
        <v>0</v>
      </c>
      <c r="L7" s="60">
        <v>6900</v>
      </c>
      <c r="M7" s="60">
        <v>9200</v>
      </c>
      <c r="N7" s="60">
        <v>9200</v>
      </c>
      <c r="O7" s="60">
        <v>500</v>
      </c>
    </row>
    <row r="8" spans="1:21" ht="21.5" thickBot="1" x14ac:dyDescent="0.55000000000000004">
      <c r="A8" s="50">
        <v>6</v>
      </c>
      <c r="B8" s="50" t="s">
        <v>585</v>
      </c>
      <c r="C8" s="56" t="s">
        <v>304</v>
      </c>
      <c r="D8" s="52" t="str">
        <f>INDEX(Leikmannaskrá!$A$2:$D$1156,MATCH(C8,Leikmannaskrá!$A$2:$A$1156,0),2)</f>
        <v>061107-2820</v>
      </c>
      <c r="E8" s="52" t="str">
        <f>INDEX(Leikmannaskrá!$A$2:$D$1156,MATCH(C8,Leikmannaskrá!$A$2:$A$1156,0),3)</f>
        <v>TBR</v>
      </c>
      <c r="F8" s="50">
        <f>SUM(LARGE(H8:O8,{1;2;3;4;5}))</f>
        <v>22900</v>
      </c>
      <c r="G8" s="50">
        <f>SUM(H8:O8)</f>
        <v>28900</v>
      </c>
      <c r="H8" s="62">
        <v>4000</v>
      </c>
      <c r="I8" s="62">
        <v>4000</v>
      </c>
      <c r="J8" s="62">
        <v>6900</v>
      </c>
      <c r="K8" s="62">
        <v>0</v>
      </c>
      <c r="L8" s="62">
        <v>3000</v>
      </c>
      <c r="M8" s="62">
        <v>4000</v>
      </c>
      <c r="N8" s="62">
        <v>4000</v>
      </c>
      <c r="O8" s="62">
        <v>3000</v>
      </c>
    </row>
    <row r="9" spans="1:21" ht="21" x14ac:dyDescent="0.5">
      <c r="A9" s="44">
        <v>7</v>
      </c>
      <c r="B9" s="44" t="s">
        <v>586</v>
      </c>
      <c r="C9" s="53" t="s">
        <v>313</v>
      </c>
      <c r="D9" s="46" t="str">
        <f>INDEX(Leikmannaskrá!$A$2:$D$1156,MATCH(C9,Leikmannaskrá!$A$2:$A$1156,0),2)</f>
        <v>110109-2370</v>
      </c>
      <c r="E9" s="46" t="str">
        <f>INDEX(Leikmannaskrá!$A$2:$D$1156,MATCH(C9,Leikmannaskrá!$A$2:$A$1156,0),3)</f>
        <v>TBR</v>
      </c>
      <c r="F9" s="44">
        <f>SUM(LARGE(H9:O9,{1;2;3;4;5}))</f>
        <v>22900</v>
      </c>
      <c r="G9" s="44">
        <f>SUM(H9:O9)</f>
        <v>28900</v>
      </c>
      <c r="H9" s="63">
        <v>4000</v>
      </c>
      <c r="I9" s="63">
        <v>4000</v>
      </c>
      <c r="J9" s="63">
        <v>6900</v>
      </c>
      <c r="K9" s="63">
        <v>0</v>
      </c>
      <c r="L9" s="63">
        <v>3000</v>
      </c>
      <c r="M9" s="63">
        <v>4000</v>
      </c>
      <c r="N9" s="63">
        <v>4000</v>
      </c>
      <c r="O9" s="63">
        <v>3000</v>
      </c>
    </row>
    <row r="10" spans="1:21" ht="21" x14ac:dyDescent="0.5">
      <c r="A10" s="47">
        <v>8</v>
      </c>
      <c r="B10" s="47" t="s">
        <v>586</v>
      </c>
      <c r="C10" s="55" t="s">
        <v>306</v>
      </c>
      <c r="D10" s="49" t="str">
        <f>INDEX(Leikmannaskrá!$A$2:$D$1156,MATCH(C10,Leikmannaskrá!$A$2:$A$1156,0),2)</f>
        <v>190707-3770</v>
      </c>
      <c r="E10" s="49" t="str">
        <f>INDEX(Leikmannaskrá!$A$2:$D$1156,MATCH(C10,Leikmannaskrá!$A$2:$A$1156,0),3)</f>
        <v>BH</v>
      </c>
      <c r="F10" s="47">
        <f>SUM(LARGE(H10:O10,{1;2;3;4;5}))</f>
        <v>22300</v>
      </c>
      <c r="G10" s="47">
        <f>SUM(H10:O10)</f>
        <v>22300</v>
      </c>
      <c r="H10" s="60">
        <v>4600</v>
      </c>
      <c r="I10" s="60">
        <v>0</v>
      </c>
      <c r="J10" s="60">
        <v>9200</v>
      </c>
      <c r="K10" s="60">
        <v>4000</v>
      </c>
      <c r="L10" s="60">
        <v>0</v>
      </c>
      <c r="M10" s="60">
        <v>0</v>
      </c>
      <c r="N10" s="60">
        <v>500</v>
      </c>
      <c r="O10" s="60">
        <v>4000</v>
      </c>
    </row>
    <row r="11" spans="1:21" ht="21" x14ac:dyDescent="0.5">
      <c r="A11" s="44">
        <v>9</v>
      </c>
      <c r="B11" s="47" t="s">
        <v>586</v>
      </c>
      <c r="C11" s="55" t="s">
        <v>354</v>
      </c>
      <c r="D11" s="49" t="str">
        <f>INDEX(Leikmannaskrá!$A$2:$D$1156,MATCH(C11,Leikmannaskrá!$A$2:$A$1156,0),2)</f>
        <v>220208-2730</v>
      </c>
      <c r="E11" s="49" t="str">
        <f>INDEX(Leikmannaskrá!$A$2:$D$1156,MATCH(C11,Leikmannaskrá!$A$2:$A$1156,0),3)</f>
        <v>BH</v>
      </c>
      <c r="F11" s="47">
        <f>SUM(LARGE(H11:O11,{1;2;3;4;5}))</f>
        <v>21800</v>
      </c>
      <c r="G11" s="47">
        <f>SUM(H11:O11)</f>
        <v>21800</v>
      </c>
      <c r="H11" s="60">
        <v>4600</v>
      </c>
      <c r="I11" s="60">
        <v>0</v>
      </c>
      <c r="J11" s="60">
        <v>9200</v>
      </c>
      <c r="K11" s="60">
        <v>4000</v>
      </c>
      <c r="L11" s="60">
        <v>0</v>
      </c>
      <c r="M11" s="60">
        <v>0</v>
      </c>
      <c r="N11" s="60">
        <v>0</v>
      </c>
      <c r="O11" s="60">
        <v>4000</v>
      </c>
    </row>
    <row r="12" spans="1:21" ht="21" x14ac:dyDescent="0.5">
      <c r="A12" s="47">
        <v>10</v>
      </c>
      <c r="B12" s="47" t="s">
        <v>586</v>
      </c>
      <c r="C12" s="48" t="s">
        <v>462</v>
      </c>
      <c r="D12" s="49" t="str">
        <f>INDEX(Leikmannaskrá!$A$2:$D$1156,MATCH(C12,Leikmannaskrá!$A$2:$A$1156,0),2)</f>
        <v>130596-2829</v>
      </c>
      <c r="E12" s="49" t="str">
        <f>INDEX(Leikmannaskrá!$A$2:$D$1156,MATCH(C12,Leikmannaskrá!$A$2:$A$1156,0),3)</f>
        <v>TBR</v>
      </c>
      <c r="F12" s="47">
        <f>SUM(LARGE(H12:O12,{1;2;3;4;5}))</f>
        <v>20700</v>
      </c>
      <c r="G12" s="47">
        <f>SUM(H12:O12)</f>
        <v>20700</v>
      </c>
      <c r="H12" s="60">
        <v>0</v>
      </c>
      <c r="I12" s="60">
        <v>0</v>
      </c>
      <c r="J12" s="60">
        <v>0</v>
      </c>
      <c r="K12" s="60">
        <v>0</v>
      </c>
      <c r="L12" s="60">
        <v>9200</v>
      </c>
      <c r="M12" s="60">
        <v>0</v>
      </c>
      <c r="N12" s="60">
        <v>4600</v>
      </c>
      <c r="O12" s="60">
        <v>6900</v>
      </c>
    </row>
    <row r="13" spans="1:21" ht="21" x14ac:dyDescent="0.5">
      <c r="A13" s="44">
        <v>11</v>
      </c>
      <c r="B13" s="47" t="s">
        <v>586</v>
      </c>
      <c r="C13" s="55" t="s">
        <v>466</v>
      </c>
      <c r="D13" s="49" t="str">
        <f>INDEX(Leikmannaskrá!$A$2:$D$1156,MATCH(C13,Leikmannaskrá!$A$2:$A$1156,0),2)</f>
        <v>100374-4049</v>
      </c>
      <c r="E13" s="49" t="str">
        <f>INDEX(Leikmannaskrá!$A$2:$D$1156,MATCH(C13,Leikmannaskrá!$A$2:$A$1156,0),3)</f>
        <v>TBR</v>
      </c>
      <c r="F13" s="47">
        <f>SUM(LARGE(H13:O13,{1;2;3;4;5}))</f>
        <v>16600</v>
      </c>
      <c r="G13" s="47">
        <f>SUM(H13:O13)</f>
        <v>20600</v>
      </c>
      <c r="H13" s="60">
        <v>2000</v>
      </c>
      <c r="I13" s="60">
        <v>3000</v>
      </c>
      <c r="J13" s="60">
        <v>4600</v>
      </c>
      <c r="K13" s="60">
        <v>2000</v>
      </c>
      <c r="L13" s="60">
        <v>4000</v>
      </c>
      <c r="M13" s="60">
        <v>0</v>
      </c>
      <c r="N13" s="60">
        <v>3000</v>
      </c>
      <c r="O13" s="60">
        <v>2000</v>
      </c>
      <c r="Q13" s="35"/>
      <c r="S13" s="35"/>
      <c r="T13" s="54"/>
      <c r="U13" s="54"/>
    </row>
    <row r="14" spans="1:21" ht="21" x14ac:dyDescent="0.5">
      <c r="A14" s="47">
        <v>12</v>
      </c>
      <c r="B14" s="47" t="s">
        <v>586</v>
      </c>
      <c r="C14" s="48" t="s">
        <v>86</v>
      </c>
      <c r="D14" s="49" t="str">
        <f>INDEX(Leikmannaskrá!$A$2:$D$1156,MATCH(C14,Leikmannaskrá!$A$2:$A$1156,0),2)</f>
        <v>120597-2729</v>
      </c>
      <c r="E14" s="49" t="str">
        <f>INDEX(Leikmannaskrá!$A$2:$D$1156,MATCH(C14,Leikmannaskrá!$A$2:$A$1156,0),3)</f>
        <v>TBR</v>
      </c>
      <c r="F14" s="47">
        <f>SUM(LARGE(H14:O14,{1;2;3;4;5}))</f>
        <v>16100</v>
      </c>
      <c r="G14" s="47">
        <f>SUM(H14:O14)</f>
        <v>16100</v>
      </c>
      <c r="H14" s="60">
        <v>0</v>
      </c>
      <c r="I14" s="60">
        <v>0</v>
      </c>
      <c r="J14" s="60">
        <v>0</v>
      </c>
      <c r="K14" s="60">
        <v>0</v>
      </c>
      <c r="L14" s="60">
        <v>9200</v>
      </c>
      <c r="M14" s="60">
        <v>0</v>
      </c>
      <c r="N14" s="60">
        <v>0</v>
      </c>
      <c r="O14" s="60">
        <v>6900</v>
      </c>
      <c r="Q14" s="35"/>
    </row>
    <row r="15" spans="1:21" ht="21" x14ac:dyDescent="0.5">
      <c r="A15" s="44">
        <v>13</v>
      </c>
      <c r="B15" s="47" t="s">
        <v>586</v>
      </c>
      <c r="C15" s="55" t="s">
        <v>380</v>
      </c>
      <c r="D15" s="49" t="str">
        <f>INDEX(Leikmannaskrá!$A$2:$D$1156,MATCH(C15,Leikmannaskrá!$A$2:$A$1156,0),2)</f>
        <v>050307-3280</v>
      </c>
      <c r="E15" s="49" t="str">
        <f>INDEX(Leikmannaskrá!$A$2:$D$1156,MATCH(C15,Leikmannaskrá!$A$2:$A$1156,0),3)</f>
        <v>BH</v>
      </c>
      <c r="F15" s="47">
        <f>SUM(LARGE(H15:O15,{1;2;3;4;5}))</f>
        <v>13000</v>
      </c>
      <c r="G15" s="47">
        <f>SUM(H15:O15)</f>
        <v>17000</v>
      </c>
      <c r="H15" s="60">
        <v>3000</v>
      </c>
      <c r="I15" s="60">
        <v>2000</v>
      </c>
      <c r="J15" s="60">
        <v>0</v>
      </c>
      <c r="K15" s="60">
        <v>3000</v>
      </c>
      <c r="L15" s="60">
        <v>2000</v>
      </c>
      <c r="M15" s="60">
        <v>3000</v>
      </c>
      <c r="N15" s="60">
        <v>2000</v>
      </c>
      <c r="O15" s="60">
        <v>2000</v>
      </c>
      <c r="Q15" s="35"/>
    </row>
    <row r="16" spans="1:21" ht="21" x14ac:dyDescent="0.5">
      <c r="A16" s="47">
        <v>14</v>
      </c>
      <c r="B16" s="47" t="s">
        <v>586</v>
      </c>
      <c r="C16" s="55" t="s">
        <v>93</v>
      </c>
      <c r="D16" s="49" t="str">
        <f>INDEX(Leikmannaskrá!$A$2:$D$1156,MATCH(C16,Leikmannaskrá!$A$2:$A$1156,0),2)</f>
        <v>130272-5849</v>
      </c>
      <c r="E16" s="49" t="str">
        <f>INDEX(Leikmannaskrá!$A$2:$D$1156,MATCH(C16,Leikmannaskrá!$A$2:$A$1156,0),3)</f>
        <v>UMFA</v>
      </c>
      <c r="F16" s="47">
        <f>SUM(LARGE(H16:O16,{1;2;3;4;5}))</f>
        <v>11300</v>
      </c>
      <c r="G16" s="47">
        <f>SUM(H16:O16)</f>
        <v>11300</v>
      </c>
      <c r="H16" s="60">
        <v>2000</v>
      </c>
      <c r="I16" s="60">
        <v>3000</v>
      </c>
      <c r="J16" s="60">
        <v>4600</v>
      </c>
      <c r="K16" s="60">
        <v>0</v>
      </c>
      <c r="L16" s="60">
        <v>0</v>
      </c>
      <c r="M16" s="60">
        <v>0</v>
      </c>
      <c r="N16" s="60">
        <v>0</v>
      </c>
      <c r="O16" s="60">
        <v>1700</v>
      </c>
    </row>
    <row r="17" spans="1:15" ht="21" x14ac:dyDescent="0.5">
      <c r="A17" s="44">
        <v>15</v>
      </c>
      <c r="B17" s="44" t="s">
        <v>586</v>
      </c>
      <c r="C17" s="55" t="s">
        <v>197</v>
      </c>
      <c r="D17" s="49" t="str">
        <f>INDEX(Leikmannaskrá!$A$2:$D$1156,MATCH(C17,Leikmannaskrá!$A$2:$A$1156,0),2)</f>
        <v>030908-3090</v>
      </c>
      <c r="E17" s="49" t="str">
        <f>INDEX(Leikmannaskrá!$A$2:$D$1156,MATCH(C17,Leikmannaskrá!$A$2:$A$1156,0),3)</f>
        <v>BH</v>
      </c>
      <c r="F17" s="47">
        <f>SUM(LARGE(H17:O17,{1;2;3;4;5}))</f>
        <v>10000</v>
      </c>
      <c r="G17" s="47">
        <f>SUM(H17:O17)</f>
        <v>10000</v>
      </c>
      <c r="H17" s="60">
        <v>0</v>
      </c>
      <c r="I17" s="60">
        <v>2000</v>
      </c>
      <c r="J17" s="60">
        <v>0</v>
      </c>
      <c r="K17" s="60">
        <v>3000</v>
      </c>
      <c r="L17" s="60">
        <v>0</v>
      </c>
      <c r="M17" s="60">
        <v>3000</v>
      </c>
      <c r="N17" s="60">
        <v>2000</v>
      </c>
      <c r="O17" s="60">
        <v>0</v>
      </c>
    </row>
    <row r="18" spans="1:15" ht="21.5" thickBot="1" x14ac:dyDescent="0.55000000000000004">
      <c r="A18" s="87">
        <v>16</v>
      </c>
      <c r="B18" s="87" t="s">
        <v>586</v>
      </c>
      <c r="C18" s="51" t="s">
        <v>171</v>
      </c>
      <c r="D18" s="52" t="str">
        <f>INDEX(Leikmannaskrá!$A$2:$D$1156,MATCH(C18,Leikmannaskrá!$A$2:$A$1156,0),2)</f>
        <v>280677-4939</v>
      </c>
      <c r="E18" s="52" t="str">
        <f>INDEX(Leikmannaskrá!$A$2:$D$1156,MATCH(C18,Leikmannaskrá!$A$2:$A$1156,0),3)</f>
        <v>ÍA</v>
      </c>
      <c r="F18" s="50">
        <f>SUM(LARGE(H18:O18,{1;2;3;4;5}))</f>
        <v>9200</v>
      </c>
      <c r="G18" s="50">
        <f>SUM(H18:O18)</f>
        <v>9200</v>
      </c>
      <c r="H18" s="62">
        <v>0</v>
      </c>
      <c r="I18" s="62">
        <v>0</v>
      </c>
      <c r="J18" s="62">
        <v>0</v>
      </c>
      <c r="K18" s="62">
        <v>0</v>
      </c>
      <c r="L18" s="62">
        <v>0</v>
      </c>
      <c r="M18" s="62">
        <v>0</v>
      </c>
      <c r="N18" s="62">
        <v>0</v>
      </c>
      <c r="O18" s="62">
        <v>9200</v>
      </c>
    </row>
    <row r="19" spans="1:15" ht="21" x14ac:dyDescent="0.5">
      <c r="A19" s="44">
        <v>17</v>
      </c>
      <c r="B19" s="44" t="s">
        <v>587</v>
      </c>
      <c r="C19" s="53" t="s">
        <v>125</v>
      </c>
      <c r="D19" s="46" t="str">
        <f>INDEX(Leikmannaskrá!$A$2:$D$1156,MATCH(C19,Leikmannaskrá!$A$2:$A$1156,0),2)</f>
        <v>040909-2060</v>
      </c>
      <c r="E19" s="46" t="str">
        <f>INDEX(Leikmannaskrá!$A$2:$D$1156,MATCH(C19,Leikmannaskrá!$A$2:$A$1156,0),3)</f>
        <v>KR</v>
      </c>
      <c r="F19" s="44">
        <f>SUM(LARGE(H19:O19,{1;2;3;4;5}))</f>
        <v>7650</v>
      </c>
      <c r="G19" s="44">
        <f>SUM(H19:O19)</f>
        <v>8500</v>
      </c>
      <c r="H19" s="63">
        <v>1700</v>
      </c>
      <c r="I19" s="63">
        <v>1700</v>
      </c>
      <c r="J19" s="63">
        <v>1700</v>
      </c>
      <c r="K19" s="63">
        <v>1275</v>
      </c>
      <c r="L19" s="63">
        <v>850</v>
      </c>
      <c r="M19" s="63">
        <v>0</v>
      </c>
      <c r="N19" s="63">
        <v>0</v>
      </c>
      <c r="O19" s="63">
        <v>1275</v>
      </c>
    </row>
    <row r="20" spans="1:15" ht="21" x14ac:dyDescent="0.5">
      <c r="A20" s="47">
        <v>18</v>
      </c>
      <c r="B20" s="47" t="s">
        <v>587</v>
      </c>
      <c r="C20" s="55" t="s">
        <v>315</v>
      </c>
      <c r="D20" s="49" t="str">
        <f>INDEX(Leikmannaskrá!$A$2:$D$1156,MATCH(C20,Leikmannaskrá!$A$2:$A$1156,0),2)</f>
        <v>080183-5349</v>
      </c>
      <c r="E20" s="49" t="str">
        <f>INDEX(Leikmannaskrá!$A$2:$D$1156,MATCH(C20,Leikmannaskrá!$A$2:$A$1156,0),3)</f>
        <v>UMFA</v>
      </c>
      <c r="F20" s="47">
        <f>SUM(LARGE(H20:O20,{1;2;3;4;5}))</f>
        <v>6725</v>
      </c>
      <c r="G20" s="47">
        <f>SUM(H20:O20)</f>
        <v>6725</v>
      </c>
      <c r="H20" s="60">
        <v>1200</v>
      </c>
      <c r="I20" s="60">
        <v>0</v>
      </c>
      <c r="J20" s="60">
        <v>1275</v>
      </c>
      <c r="K20" s="60">
        <v>0</v>
      </c>
      <c r="L20" s="60">
        <v>1700</v>
      </c>
      <c r="M20" s="60">
        <v>850</v>
      </c>
      <c r="N20" s="60">
        <v>0</v>
      </c>
      <c r="O20" s="60">
        <v>1700</v>
      </c>
    </row>
    <row r="21" spans="1:15" ht="21" x14ac:dyDescent="0.5">
      <c r="A21" s="44">
        <v>19</v>
      </c>
      <c r="B21" s="44" t="s">
        <v>587</v>
      </c>
      <c r="C21" s="53" t="s">
        <v>290</v>
      </c>
      <c r="D21" s="46" t="str">
        <f>INDEX(Leikmannaskrá!$A$2:$D$1156,MATCH(C21,Leikmannaskrá!$A$2:$A$1156,0),2)</f>
        <v>150991-3829</v>
      </c>
      <c r="E21" s="46" t="str">
        <f>INDEX(Leikmannaskrá!$A$2:$D$1156,MATCH(C21,Leikmannaskrá!$A$2:$A$1156,0),3)</f>
        <v>KR</v>
      </c>
      <c r="F21" s="44">
        <f>SUM(LARGE(H21:O21,{1;2;3;4;5}))</f>
        <v>6375</v>
      </c>
      <c r="G21" s="44">
        <f>SUM(H21:O21)</f>
        <v>6375</v>
      </c>
      <c r="H21" s="63">
        <v>1700</v>
      </c>
      <c r="I21" s="63">
        <v>1700</v>
      </c>
      <c r="J21" s="63">
        <v>1700</v>
      </c>
      <c r="K21" s="63">
        <v>0</v>
      </c>
      <c r="L21" s="63">
        <v>0</v>
      </c>
      <c r="M21" s="63">
        <v>1275</v>
      </c>
      <c r="N21" s="63">
        <v>0</v>
      </c>
      <c r="O21" s="63">
        <v>0</v>
      </c>
    </row>
    <row r="22" spans="1:15" ht="21" x14ac:dyDescent="0.5">
      <c r="A22" s="47">
        <v>20</v>
      </c>
      <c r="B22" s="44" t="s">
        <v>587</v>
      </c>
      <c r="C22" s="55" t="s">
        <v>311</v>
      </c>
      <c r="D22" s="49" t="str">
        <f>INDEX(Leikmannaskrá!$A$2:$D$1156,MATCH(C22,Leikmannaskrá!$A$2:$A$1156,0),2)</f>
        <v>160474-3359</v>
      </c>
      <c r="E22" s="49" t="str">
        <f>INDEX(Leikmannaskrá!$A$2:$D$1156,MATCH(C22,Leikmannaskrá!$A$2:$A$1156,0),3)</f>
        <v>Hamar</v>
      </c>
      <c r="F22" s="47">
        <f>SUM(LARGE(H22:O22,{1;2;3;4;5}))</f>
        <v>6000</v>
      </c>
      <c r="G22" s="47">
        <f>SUM(H22:O22)</f>
        <v>6000</v>
      </c>
      <c r="H22" s="60">
        <v>0</v>
      </c>
      <c r="I22" s="60">
        <v>0</v>
      </c>
      <c r="J22" s="60">
        <v>0</v>
      </c>
      <c r="K22" s="60">
        <v>2000</v>
      </c>
      <c r="L22" s="60">
        <v>4000</v>
      </c>
      <c r="M22" s="60">
        <v>0</v>
      </c>
      <c r="N22" s="60">
        <v>0</v>
      </c>
      <c r="O22" s="60">
        <v>0</v>
      </c>
    </row>
    <row r="23" spans="1:15" ht="21" x14ac:dyDescent="0.5">
      <c r="A23" s="44">
        <v>21</v>
      </c>
      <c r="B23" s="44" t="s">
        <v>587</v>
      </c>
      <c r="C23" s="55" t="s">
        <v>683</v>
      </c>
      <c r="D23" s="49" t="str">
        <f>INDEX(Leikmannaskrá!$A$2:$D$1156,MATCH(C23,Leikmannaskrá!$A$2:$A$1156,0),2)</f>
        <v>230307-2290</v>
      </c>
      <c r="E23" s="49" t="str">
        <f>INDEX(Leikmannaskrá!$A$2:$D$1156,MATCH(C23,Leikmannaskrá!$A$2:$A$1156,0),3)</f>
        <v>BH</v>
      </c>
      <c r="F23" s="47">
        <f>SUM(LARGE(H23:O23,{1;2;3;4;5}))</f>
        <v>5350</v>
      </c>
      <c r="G23" s="47">
        <f>SUM(H23:O23)</f>
        <v>5350</v>
      </c>
      <c r="H23" s="60">
        <v>250</v>
      </c>
      <c r="I23" s="60">
        <v>0</v>
      </c>
      <c r="J23" s="60">
        <v>0</v>
      </c>
      <c r="K23" s="60">
        <v>1700</v>
      </c>
      <c r="L23" s="60">
        <v>0</v>
      </c>
      <c r="M23" s="60">
        <v>1700</v>
      </c>
      <c r="N23" s="60">
        <v>1700</v>
      </c>
      <c r="O23" s="60">
        <v>0</v>
      </c>
    </row>
    <row r="24" spans="1:15" ht="21" x14ac:dyDescent="0.5">
      <c r="A24" s="47">
        <v>22</v>
      </c>
      <c r="B24" s="44" t="s">
        <v>587</v>
      </c>
      <c r="C24" s="66" t="s">
        <v>657</v>
      </c>
      <c r="D24" s="49" t="str">
        <f>INDEX(Leikmannaskrá!$A$2:$D$1156,MATCH(C24,Leikmannaskrá!$A$2:$A$1156,0),2)</f>
        <v>131187-2469</v>
      </c>
      <c r="E24" s="49" t="str">
        <f>INDEX(Leikmannaskrá!$A$2:$D$1156,MATCH(C24,Leikmannaskrá!$A$2:$A$1156,0),3)</f>
        <v>TBR</v>
      </c>
      <c r="F24" s="47">
        <f>SUM(LARGE(H24:O24,{1;2;3;4;5}))</f>
        <v>5100</v>
      </c>
      <c r="G24" s="47">
        <f>SUM(H24:O24)</f>
        <v>5100</v>
      </c>
      <c r="H24" s="60">
        <v>0</v>
      </c>
      <c r="I24" s="60">
        <v>0</v>
      </c>
      <c r="J24" s="60">
        <v>0</v>
      </c>
      <c r="K24" s="60">
        <v>0</v>
      </c>
      <c r="L24" s="60">
        <v>0</v>
      </c>
      <c r="M24" s="60">
        <v>0</v>
      </c>
      <c r="N24" s="60">
        <v>4600</v>
      </c>
      <c r="O24" s="60">
        <v>500</v>
      </c>
    </row>
    <row r="25" spans="1:15" ht="21" x14ac:dyDescent="0.5">
      <c r="A25" s="44">
        <v>23</v>
      </c>
      <c r="B25" s="47" t="s">
        <v>587</v>
      </c>
      <c r="C25" s="55" t="s">
        <v>663</v>
      </c>
      <c r="D25" s="49" t="str">
        <f>INDEX(Leikmannaskrá!$A$2:$D$1156,MATCH(C25,Leikmannaskrá!$A$2:$A$1156,0),2)</f>
        <v>250107-2340</v>
      </c>
      <c r="E25" s="49" t="str">
        <f>INDEX(Leikmannaskrá!$A$2:$D$1156,MATCH(C25,Leikmannaskrá!$A$2:$A$1156,0),3)</f>
        <v>BH</v>
      </c>
      <c r="F25" s="47">
        <f>SUM(LARGE(H25:O25,{1;2;3;4;5}))</f>
        <v>4925</v>
      </c>
      <c r="G25" s="47">
        <f>SUM(H25:O25)</f>
        <v>5050</v>
      </c>
      <c r="H25" s="60">
        <v>250</v>
      </c>
      <c r="I25" s="60">
        <v>0</v>
      </c>
      <c r="J25" s="60">
        <v>0</v>
      </c>
      <c r="K25" s="60">
        <v>850</v>
      </c>
      <c r="L25" s="60">
        <v>850</v>
      </c>
      <c r="M25" s="60">
        <v>1275</v>
      </c>
      <c r="N25" s="60">
        <v>1700</v>
      </c>
      <c r="O25" s="60">
        <v>125</v>
      </c>
    </row>
    <row r="26" spans="1:15" ht="21" x14ac:dyDescent="0.5">
      <c r="A26" s="47">
        <v>24</v>
      </c>
      <c r="B26" s="47" t="s">
        <v>587</v>
      </c>
      <c r="C26" s="48" t="s">
        <v>492</v>
      </c>
      <c r="D26" s="49" t="str">
        <f>INDEX(Leikmannaskrá!$A$2:$D$1156,MATCH(C26,Leikmannaskrá!$A$2:$A$1156,0),2)</f>
        <v>111299-2429</v>
      </c>
      <c r="E26" s="49" t="str">
        <f>INDEX(Leikmannaskrá!$A$2:$D$1156,MATCH(C26,Leikmannaskrá!$A$2:$A$1156,0),3)</f>
        <v>BH</v>
      </c>
      <c r="F26" s="47">
        <f>SUM(LARGE(H26:O26,{1;2;3;4;5}))</f>
        <v>4600</v>
      </c>
      <c r="G26" s="47">
        <f>SUM(H26:O26)</f>
        <v>4600</v>
      </c>
      <c r="H26" s="60">
        <v>0</v>
      </c>
      <c r="I26" s="60">
        <v>0</v>
      </c>
      <c r="J26" s="60">
        <v>0</v>
      </c>
      <c r="K26" s="60">
        <v>0</v>
      </c>
      <c r="L26" s="60">
        <v>0</v>
      </c>
      <c r="M26" s="60">
        <v>0</v>
      </c>
      <c r="N26" s="60">
        <v>0</v>
      </c>
      <c r="O26" s="60">
        <v>4600</v>
      </c>
    </row>
    <row r="27" spans="1:15" ht="21" x14ac:dyDescent="0.5">
      <c r="A27" s="44">
        <v>25</v>
      </c>
      <c r="B27" s="47" t="s">
        <v>587</v>
      </c>
      <c r="C27" s="55" t="s">
        <v>265</v>
      </c>
      <c r="D27" s="49" t="str">
        <f>INDEX(Leikmannaskrá!$A$2:$D$1156,MATCH(C27,Leikmannaskrá!$A$2:$A$1156,0),2)</f>
        <v>160207-3370</v>
      </c>
      <c r="E27" s="49" t="str">
        <f>INDEX(Leikmannaskrá!$A$2:$D$1156,MATCH(C27,Leikmannaskrá!$A$2:$A$1156,0),3)</f>
        <v>BH</v>
      </c>
      <c r="F27" s="47">
        <f>SUM(LARGE(H27:O27,{1;2;3;4;5}))</f>
        <v>4500</v>
      </c>
      <c r="G27" s="47">
        <f>SUM(H27:O27)</f>
        <v>4500</v>
      </c>
      <c r="H27" s="60">
        <v>0</v>
      </c>
      <c r="I27" s="60">
        <v>0</v>
      </c>
      <c r="J27" s="60">
        <v>0</v>
      </c>
      <c r="K27" s="60">
        <v>0</v>
      </c>
      <c r="L27" s="60">
        <v>2000</v>
      </c>
      <c r="M27" s="60">
        <v>0</v>
      </c>
      <c r="N27" s="60">
        <v>500</v>
      </c>
      <c r="O27" s="60">
        <v>2000</v>
      </c>
    </row>
    <row r="28" spans="1:15" ht="21" x14ac:dyDescent="0.5">
      <c r="A28" s="47">
        <v>26</v>
      </c>
      <c r="B28" s="47" t="s">
        <v>587</v>
      </c>
      <c r="C28" s="55" t="s">
        <v>681</v>
      </c>
      <c r="D28" s="49" t="str">
        <f>INDEX(Leikmannaskrá!$A$2:$D$1156,MATCH(C28,Leikmannaskrá!$A$2:$A$1156,0),2)</f>
        <v>040108-2540</v>
      </c>
      <c r="E28" s="49" t="str">
        <f>INDEX(Leikmannaskrá!$A$2:$D$1156,MATCH(C28,Leikmannaskrá!$A$2:$A$1156,0),3)</f>
        <v>BH</v>
      </c>
      <c r="F28" s="47">
        <f>SUM(LARGE(H28:O28,{1;2;3;4;5}))</f>
        <v>4375</v>
      </c>
      <c r="G28" s="47">
        <f>SUM(H28:O28)</f>
        <v>4375</v>
      </c>
      <c r="H28" s="60">
        <v>0</v>
      </c>
      <c r="I28" s="60">
        <v>0</v>
      </c>
      <c r="J28" s="60">
        <v>0</v>
      </c>
      <c r="K28" s="60">
        <v>1700</v>
      </c>
      <c r="L28" s="60">
        <v>850</v>
      </c>
      <c r="M28" s="60">
        <v>1700</v>
      </c>
      <c r="N28" s="60">
        <v>0</v>
      </c>
      <c r="O28" s="60">
        <v>125</v>
      </c>
    </row>
    <row r="29" spans="1:15" ht="21" x14ac:dyDescent="0.5">
      <c r="A29" s="44">
        <v>27</v>
      </c>
      <c r="B29" s="47" t="s">
        <v>587</v>
      </c>
      <c r="C29" s="55" t="s">
        <v>223</v>
      </c>
      <c r="D29" s="49" t="str">
        <f>INDEX(Leikmannaskrá!$A$2:$D$1156,MATCH(C29,Leikmannaskrá!$A$2:$A$1156,0),2)</f>
        <v>240609-3550</v>
      </c>
      <c r="E29" s="49" t="str">
        <f>INDEX(Leikmannaskrá!$A$2:$D$1156,MATCH(C29,Leikmannaskrá!$A$2:$A$1156,0),3)</f>
        <v>UMFA</v>
      </c>
      <c r="F29" s="47">
        <f>SUM(LARGE(H29:O29,{1;2;3;4;5}))</f>
        <v>4375</v>
      </c>
      <c r="G29" s="47">
        <f>SUM(H29:O29)</f>
        <v>4375</v>
      </c>
      <c r="H29" s="60">
        <v>850</v>
      </c>
      <c r="I29" s="60">
        <v>1275</v>
      </c>
      <c r="J29" s="60">
        <v>850</v>
      </c>
      <c r="K29" s="60">
        <v>0</v>
      </c>
      <c r="L29" s="60">
        <v>0</v>
      </c>
      <c r="M29" s="60">
        <v>0</v>
      </c>
      <c r="N29" s="60">
        <v>1275</v>
      </c>
      <c r="O29" s="60">
        <v>125</v>
      </c>
    </row>
    <row r="30" spans="1:15" ht="21" x14ac:dyDescent="0.5">
      <c r="A30" s="47">
        <v>28</v>
      </c>
      <c r="B30" s="47" t="s">
        <v>587</v>
      </c>
      <c r="C30" s="55" t="s">
        <v>214</v>
      </c>
      <c r="D30" s="49" t="str">
        <f>INDEX(Leikmannaskrá!$A$2:$D$1156,MATCH(C30,Leikmannaskrá!$A$2:$A$1156,0),2)</f>
        <v>130308-4490</v>
      </c>
      <c r="E30" s="49" t="str">
        <f>INDEX(Leikmannaskrá!$A$2:$D$1156,MATCH(C30,Leikmannaskrá!$A$2:$A$1156,0),3)</f>
        <v>Tindastól</v>
      </c>
      <c r="F30" s="47">
        <f>SUM(LARGE(H30:O30,{1;2;3;4;5}))</f>
        <v>4275</v>
      </c>
      <c r="G30" s="47">
        <f>SUM(H30:O30)</f>
        <v>4275</v>
      </c>
      <c r="H30" s="60">
        <v>3000</v>
      </c>
      <c r="I30" s="60">
        <v>0</v>
      </c>
      <c r="J30" s="60">
        <v>0</v>
      </c>
      <c r="K30" s="60">
        <v>0</v>
      </c>
      <c r="L30" s="60">
        <v>1275</v>
      </c>
      <c r="M30" s="60">
        <v>0</v>
      </c>
      <c r="N30" s="60">
        <v>0</v>
      </c>
      <c r="O30" s="60">
        <v>0</v>
      </c>
    </row>
    <row r="31" spans="1:15" ht="21" x14ac:dyDescent="0.5">
      <c r="A31" s="44">
        <v>29</v>
      </c>
      <c r="B31" s="47" t="s">
        <v>587</v>
      </c>
      <c r="C31" s="55" t="s">
        <v>73</v>
      </c>
      <c r="D31" s="49" t="str">
        <f>INDEX(Leikmannaskrá!$A$2:$D$1156,MATCH(C31,Leikmannaskrá!$A$2:$A$1156,0),2)</f>
        <v>091109-3520</v>
      </c>
      <c r="E31" s="49" t="str">
        <f>INDEX(Leikmannaskrá!$A$2:$D$1156,MATCH(C31,Leikmannaskrá!$A$2:$A$1156,0),3)</f>
        <v>UMFA</v>
      </c>
      <c r="F31" s="47">
        <f>SUM(LARGE(H31:O31,{1;2;3;4;5}))</f>
        <v>4250</v>
      </c>
      <c r="G31" s="47">
        <f>SUM(H31:O31)</f>
        <v>4250</v>
      </c>
      <c r="H31" s="60">
        <v>850</v>
      </c>
      <c r="I31" s="60">
        <v>1275</v>
      </c>
      <c r="J31" s="60">
        <v>850</v>
      </c>
      <c r="K31" s="60">
        <v>0</v>
      </c>
      <c r="L31" s="60">
        <v>0</v>
      </c>
      <c r="M31" s="60">
        <v>0</v>
      </c>
      <c r="N31" s="60">
        <v>1275</v>
      </c>
      <c r="O31" s="60">
        <v>0</v>
      </c>
    </row>
    <row r="32" spans="1:15" ht="21" x14ac:dyDescent="0.5">
      <c r="A32" s="47">
        <v>30</v>
      </c>
      <c r="B32" s="47" t="s">
        <v>587</v>
      </c>
      <c r="C32" s="55" t="s">
        <v>667</v>
      </c>
      <c r="D32" s="49" t="str">
        <f>INDEX(Leikmannaskrá!$A$2:$D$1156,MATCH(C32,Leikmannaskrá!$A$2:$A$1156,0),2)</f>
        <v>010510-3680</v>
      </c>
      <c r="E32" s="49" t="str">
        <f>INDEX(Leikmannaskrá!$A$2:$D$1156,MATCH(C32,Leikmannaskrá!$A$2:$A$1156,0),3)</f>
        <v>TBR</v>
      </c>
      <c r="F32" s="47">
        <f>SUM(LARGE(H32:O32,{1;2;3;4;5}))</f>
        <v>3400</v>
      </c>
      <c r="G32" s="47">
        <f>SUM(H32:O32)</f>
        <v>3400</v>
      </c>
      <c r="H32" s="60">
        <v>0</v>
      </c>
      <c r="I32" s="60">
        <v>0</v>
      </c>
      <c r="J32" s="60">
        <v>0</v>
      </c>
      <c r="K32" s="60">
        <v>1275</v>
      </c>
      <c r="L32" s="60">
        <v>850</v>
      </c>
      <c r="M32" s="60">
        <v>0</v>
      </c>
      <c r="N32" s="60">
        <v>0</v>
      </c>
      <c r="O32" s="60">
        <v>1275</v>
      </c>
    </row>
    <row r="33" spans="1:17" ht="21" x14ac:dyDescent="0.5">
      <c r="A33" s="44">
        <v>31</v>
      </c>
      <c r="B33" s="47" t="s">
        <v>587</v>
      </c>
      <c r="C33" s="55" t="s">
        <v>115</v>
      </c>
      <c r="D33" s="49" t="str">
        <f>INDEX(Leikmannaskrá!$A$2:$D$1156,MATCH(C33,Leikmannaskrá!$A$2:$A$1156,0),2)</f>
        <v>250174-3149</v>
      </c>
      <c r="E33" s="49" t="str">
        <f>INDEX(Leikmannaskrá!$A$2:$D$1156,MATCH(C33,Leikmannaskrá!$A$2:$A$1156,0),3)</f>
        <v>TBR</v>
      </c>
      <c r="F33" s="47">
        <f>SUM(LARGE(H33:O33,{1;2;3;4;5}))</f>
        <v>3000</v>
      </c>
      <c r="G33" s="47">
        <f>SUM(H33:O33)</f>
        <v>3000</v>
      </c>
      <c r="H33" s="60">
        <v>0</v>
      </c>
      <c r="I33" s="60">
        <v>0</v>
      </c>
      <c r="J33" s="60">
        <v>0</v>
      </c>
      <c r="K33" s="60">
        <v>0</v>
      </c>
      <c r="L33" s="60">
        <v>0</v>
      </c>
      <c r="M33" s="60">
        <v>0</v>
      </c>
      <c r="N33" s="60">
        <v>3000</v>
      </c>
      <c r="O33" s="60">
        <v>0</v>
      </c>
    </row>
    <row r="34" spans="1:17" ht="21" x14ac:dyDescent="0.5">
      <c r="A34" s="47">
        <v>32</v>
      </c>
      <c r="B34" s="47" t="s">
        <v>587</v>
      </c>
      <c r="C34" s="55" t="s">
        <v>512</v>
      </c>
      <c r="D34" s="49" t="str">
        <f>INDEX(Leikmannaskrá!$A$2:$D$1156,MATCH(C34,Leikmannaskrá!$A$2:$A$1156,0),2)</f>
        <v>120684-2649</v>
      </c>
      <c r="E34" s="49" t="str">
        <f>INDEX(Leikmannaskrá!$A$2:$D$1156,MATCH(C34,Leikmannaskrá!$A$2:$A$1156,0),3)</f>
        <v>UMFA</v>
      </c>
      <c r="F34" s="47">
        <f>SUM(LARGE(H34:O34,{1;2;3;4;5}))</f>
        <v>2900</v>
      </c>
      <c r="G34" s="47">
        <f>SUM(H34:O34)</f>
        <v>2900</v>
      </c>
      <c r="H34" s="60">
        <v>1200</v>
      </c>
      <c r="I34" s="60">
        <v>0</v>
      </c>
      <c r="J34" s="60">
        <v>0</v>
      </c>
      <c r="K34" s="60">
        <v>0</v>
      </c>
      <c r="L34" s="60">
        <v>1700</v>
      </c>
      <c r="M34" s="60">
        <v>0</v>
      </c>
      <c r="N34" s="60">
        <v>0</v>
      </c>
      <c r="O34" s="60">
        <v>0</v>
      </c>
    </row>
    <row r="35" spans="1:17" ht="21" x14ac:dyDescent="0.5">
      <c r="A35" s="44">
        <v>33</v>
      </c>
      <c r="B35" s="47" t="s">
        <v>587</v>
      </c>
      <c r="C35" s="55" t="s">
        <v>219</v>
      </c>
      <c r="D35" s="49" t="str">
        <f>INDEX(Leikmannaskrá!$A$2:$D$1156,MATCH(C35,Leikmannaskrá!$A$2:$A$1156,0),2)</f>
        <v>190887-2439</v>
      </c>
      <c r="E35" s="49" t="str">
        <f>INDEX(Leikmannaskrá!$A$2:$D$1156,MATCH(C35,Leikmannaskrá!$A$2:$A$1156,0),3)</f>
        <v>BH</v>
      </c>
      <c r="F35" s="47">
        <f>SUM(LARGE(H35:O35,{1;2;3;4;5}))</f>
        <v>2675</v>
      </c>
      <c r="G35" s="47">
        <f>SUM(H35:O35)</f>
        <v>2675</v>
      </c>
      <c r="H35" s="60">
        <v>1275</v>
      </c>
      <c r="I35" s="60">
        <v>0</v>
      </c>
      <c r="J35" s="60">
        <v>1275</v>
      </c>
      <c r="K35" s="60">
        <v>0</v>
      </c>
      <c r="L35" s="60">
        <v>0</v>
      </c>
      <c r="M35" s="60">
        <v>0</v>
      </c>
      <c r="N35" s="60">
        <v>0</v>
      </c>
      <c r="O35" s="60">
        <v>125</v>
      </c>
    </row>
    <row r="36" spans="1:17" ht="21" x14ac:dyDescent="0.5">
      <c r="A36" s="47">
        <v>34</v>
      </c>
      <c r="B36" s="47" t="s">
        <v>587</v>
      </c>
      <c r="C36" s="55" t="s">
        <v>727</v>
      </c>
      <c r="D36" s="49" t="str">
        <f>INDEX(Leikmannaskrá!$A$2:$D$1156,MATCH(C36,Leikmannaskrá!$A$2:$A$1156,0),2)</f>
        <v>181274-5149</v>
      </c>
      <c r="E36" s="49" t="str">
        <f>INDEX(Leikmannaskrá!$A$2:$D$1156,MATCH(C36,Leikmannaskrá!$A$2:$A$1156,0),3)</f>
        <v>TBR</v>
      </c>
      <c r="F36" s="47">
        <f>SUM(LARGE(H36:O36,{1;2;3;4;5}))</f>
        <v>2000</v>
      </c>
      <c r="G36" s="47">
        <f>SUM(H36:O36)</f>
        <v>2000</v>
      </c>
      <c r="H36" s="60">
        <v>0</v>
      </c>
      <c r="I36" s="60">
        <v>0</v>
      </c>
      <c r="J36" s="60">
        <v>0</v>
      </c>
      <c r="K36" s="60">
        <v>0</v>
      </c>
      <c r="L36" s="60">
        <v>0</v>
      </c>
      <c r="M36" s="60">
        <v>0</v>
      </c>
      <c r="N36" s="60">
        <v>0</v>
      </c>
      <c r="O36" s="60">
        <v>2000</v>
      </c>
    </row>
    <row r="37" spans="1:17" ht="21" x14ac:dyDescent="0.5">
      <c r="A37" s="44">
        <v>35</v>
      </c>
      <c r="B37" s="47" t="s">
        <v>587</v>
      </c>
      <c r="C37" s="55" t="s">
        <v>625</v>
      </c>
      <c r="D37" s="49" t="str">
        <f>INDEX(Leikmannaskrá!$A$2:$D$1156,MATCH(C37,Leikmannaskrá!$A$2:$A$1156,0),2)</f>
        <v>080583-4869</v>
      </c>
      <c r="E37" s="49" t="str">
        <f>INDEX(Leikmannaskrá!$A$2:$D$1156,MATCH(C37,Leikmannaskrá!$A$2:$A$1156,0),3)</f>
        <v>UMFA</v>
      </c>
      <c r="F37" s="47">
        <f>SUM(LARGE(H37:O37,{1;2;3;4;5}))</f>
        <v>1400</v>
      </c>
      <c r="G37" s="47">
        <f>SUM(H37:O37)</f>
        <v>1400</v>
      </c>
      <c r="H37" s="60">
        <v>1275</v>
      </c>
      <c r="I37" s="60">
        <v>0</v>
      </c>
      <c r="J37" s="60">
        <v>0</v>
      </c>
      <c r="K37" s="60">
        <v>0</v>
      </c>
      <c r="L37" s="60">
        <v>0</v>
      </c>
      <c r="M37" s="60">
        <v>0</v>
      </c>
      <c r="N37" s="60">
        <v>0</v>
      </c>
      <c r="O37" s="60">
        <v>125</v>
      </c>
    </row>
    <row r="38" spans="1:17" ht="21" x14ac:dyDescent="0.5">
      <c r="A38" s="47">
        <v>36</v>
      </c>
      <c r="B38" s="47" t="s">
        <v>587</v>
      </c>
      <c r="C38" s="55" t="s">
        <v>482</v>
      </c>
      <c r="D38" s="49" t="str">
        <f>INDEX(Leikmannaskrá!$A$2:$D$1156,MATCH(C38,Leikmannaskrá!$A$2:$A$1156,0),2)</f>
        <v>260108-2710</v>
      </c>
      <c r="E38" s="49" t="str">
        <f>INDEX(Leikmannaskrá!$A$2:$D$1156,MATCH(C38,Leikmannaskrá!$A$2:$A$1156,0),3)</f>
        <v>TBS</v>
      </c>
      <c r="F38" s="47">
        <f>SUM(LARGE(H38:O38,{1;2;3;4;5}))</f>
        <v>1275</v>
      </c>
      <c r="G38" s="47">
        <f>SUM(H38:O38)</f>
        <v>1275</v>
      </c>
      <c r="H38" s="60">
        <v>0</v>
      </c>
      <c r="I38" s="60">
        <v>0</v>
      </c>
      <c r="J38" s="60">
        <v>0</v>
      </c>
      <c r="K38" s="60">
        <v>0</v>
      </c>
      <c r="L38" s="60">
        <v>1275</v>
      </c>
      <c r="M38" s="60">
        <v>0</v>
      </c>
      <c r="N38" s="60">
        <v>0</v>
      </c>
      <c r="O38" s="60">
        <v>0</v>
      </c>
    </row>
    <row r="39" spans="1:17" ht="21" x14ac:dyDescent="0.5">
      <c r="A39" s="44">
        <v>37</v>
      </c>
      <c r="B39" s="47" t="s">
        <v>587</v>
      </c>
      <c r="C39" s="55" t="s">
        <v>199</v>
      </c>
      <c r="D39" s="49" t="str">
        <f>INDEX(Leikmannaskrá!$A$2:$D$1156,MATCH(C39,Leikmannaskrá!$A$2:$A$1156,0),2)</f>
        <v>020997-2069</v>
      </c>
      <c r="E39" s="49" t="str">
        <f>INDEX(Leikmannaskrá!$A$2:$D$1156,MATCH(C39,Leikmannaskrá!$A$2:$A$1156,0),3)</f>
        <v>BH</v>
      </c>
      <c r="F39" s="47">
        <f>SUM(LARGE(H39:O39,{1;2;3;4;5}))</f>
        <v>975</v>
      </c>
      <c r="G39" s="47">
        <f>SUM(H39:O39)</f>
        <v>975</v>
      </c>
      <c r="H39" s="60">
        <v>0</v>
      </c>
      <c r="I39" s="60">
        <v>0</v>
      </c>
      <c r="J39" s="60">
        <v>0</v>
      </c>
      <c r="K39" s="60">
        <v>850</v>
      </c>
      <c r="L39" s="60">
        <v>0</v>
      </c>
      <c r="M39" s="60">
        <v>0</v>
      </c>
      <c r="N39" s="60">
        <v>0</v>
      </c>
      <c r="O39" s="60">
        <v>125</v>
      </c>
    </row>
    <row r="40" spans="1:17" ht="21" x14ac:dyDescent="0.5">
      <c r="A40" s="47">
        <v>38</v>
      </c>
      <c r="B40" s="47" t="s">
        <v>587</v>
      </c>
      <c r="C40" s="55" t="s">
        <v>701</v>
      </c>
      <c r="D40" s="49" t="str">
        <f>INDEX(Leikmannaskrá!$A$2:$D$1156,MATCH(C40,Leikmannaskrá!$A$2:$A$1156,0),2)</f>
        <v>290810-2050</v>
      </c>
      <c r="E40" s="49" t="str">
        <f>INDEX(Leikmannaskrá!$A$2:$D$1156,MATCH(C40,Leikmannaskrá!$A$2:$A$1156,0),3)</f>
        <v>UMFA</v>
      </c>
      <c r="F40" s="47">
        <f>SUM(LARGE(H40:O40,{1;2;3;4;5}))</f>
        <v>850</v>
      </c>
      <c r="G40" s="47">
        <f>SUM(H40:O40)</f>
        <v>850</v>
      </c>
      <c r="H40" s="60">
        <v>0</v>
      </c>
      <c r="I40" s="60">
        <v>0</v>
      </c>
      <c r="J40" s="60">
        <v>0</v>
      </c>
      <c r="K40" s="60">
        <v>0</v>
      </c>
      <c r="L40" s="60">
        <v>0</v>
      </c>
      <c r="M40" s="60">
        <v>850</v>
      </c>
      <c r="N40" s="60">
        <v>0</v>
      </c>
      <c r="O40" s="60">
        <v>0</v>
      </c>
    </row>
    <row r="41" spans="1:17" ht="21" x14ac:dyDescent="0.5">
      <c r="A41" s="44">
        <v>39</v>
      </c>
      <c r="B41" s="47" t="s">
        <v>587</v>
      </c>
      <c r="C41" s="48" t="s">
        <v>346</v>
      </c>
      <c r="D41" s="49" t="str">
        <f>INDEX(Leikmannaskrá!$A$2:$D$1156,MATCH(C41,Leikmannaskrá!$A$2:$A$1156,0),2)</f>
        <v>200603-2650</v>
      </c>
      <c r="E41" s="49" t="str">
        <f>INDEX(Leikmannaskrá!$A$2:$D$1156,MATCH(C41,Leikmannaskrá!$A$2:$A$1156,0),3)</f>
        <v>TBR</v>
      </c>
      <c r="F41" s="47">
        <f>SUM(LARGE(H41:O41,{1;2;3;4;5}))</f>
        <v>500</v>
      </c>
      <c r="G41" s="47">
        <f>SUM(H41:O41)</f>
        <v>500</v>
      </c>
      <c r="H41" s="60">
        <v>0</v>
      </c>
      <c r="I41" s="60">
        <v>0</v>
      </c>
      <c r="J41" s="60">
        <v>0</v>
      </c>
      <c r="K41" s="60">
        <v>0</v>
      </c>
      <c r="L41" s="60">
        <v>0</v>
      </c>
      <c r="M41" s="60">
        <v>0</v>
      </c>
      <c r="N41" s="60">
        <v>0</v>
      </c>
      <c r="O41" s="60">
        <v>500</v>
      </c>
    </row>
    <row r="42" spans="1:17" ht="21" x14ac:dyDescent="0.5">
      <c r="A42" s="47">
        <v>40</v>
      </c>
      <c r="B42" s="47" t="s">
        <v>587</v>
      </c>
      <c r="C42" s="48" t="s">
        <v>205</v>
      </c>
      <c r="D42" s="49" t="str">
        <f>INDEX(Leikmannaskrá!$A$2:$D$1156,MATCH(C42,Leikmannaskrá!$A$2:$A$1156,0),2)</f>
        <v>260674-3669</v>
      </c>
      <c r="E42" s="49" t="str">
        <f>INDEX(Leikmannaskrá!$A$2:$D$1156,MATCH(C42,Leikmannaskrá!$A$2:$A$1156,0),3)</f>
        <v xml:space="preserve">TBR </v>
      </c>
      <c r="F42" s="47">
        <f>SUM(LARGE(H42:O42,{1;2;3;4;5}))</f>
        <v>500</v>
      </c>
      <c r="G42" s="47">
        <f>SUM(H42:O42)</f>
        <v>500</v>
      </c>
      <c r="H42" s="60">
        <v>0</v>
      </c>
      <c r="I42" s="60">
        <v>0</v>
      </c>
      <c r="J42" s="60">
        <v>0</v>
      </c>
      <c r="K42" s="60">
        <v>0</v>
      </c>
      <c r="L42" s="60">
        <v>0</v>
      </c>
      <c r="M42" s="60">
        <v>0</v>
      </c>
      <c r="N42" s="60">
        <v>0</v>
      </c>
      <c r="O42" s="60">
        <v>500</v>
      </c>
      <c r="Q42" s="35"/>
    </row>
    <row r="43" spans="1:17" ht="21" x14ac:dyDescent="0.5">
      <c r="A43" s="44">
        <v>41</v>
      </c>
      <c r="B43" s="47" t="s">
        <v>587</v>
      </c>
      <c r="C43" s="55" t="s">
        <v>726</v>
      </c>
      <c r="D43" s="49" t="str">
        <f>INDEX(Leikmannaskrá!$A$2:$D$1156,MATCH(C43,Leikmannaskrá!$A$2:$A$1156,0),2)</f>
        <v>020498-2269</v>
      </c>
      <c r="E43" s="49" t="str">
        <f>INDEX(Leikmannaskrá!$A$2:$D$1156,MATCH(C43,Leikmannaskrá!$A$2:$A$1156,0),3)</f>
        <v>TBR</v>
      </c>
      <c r="F43" s="47">
        <f>SUM(LARGE(H43:O43,{1;2;3;4;5}))</f>
        <v>500</v>
      </c>
      <c r="G43" s="47">
        <f>SUM(H43:O43)</f>
        <v>500</v>
      </c>
      <c r="H43" s="60">
        <v>0</v>
      </c>
      <c r="I43" s="60">
        <v>0</v>
      </c>
      <c r="J43" s="60">
        <v>0</v>
      </c>
      <c r="K43" s="60">
        <v>0</v>
      </c>
      <c r="L43" s="60">
        <v>0</v>
      </c>
      <c r="M43" s="60">
        <v>0</v>
      </c>
      <c r="N43" s="60">
        <v>0</v>
      </c>
      <c r="O43" s="60">
        <v>500</v>
      </c>
      <c r="Q43" s="35"/>
    </row>
    <row r="44" spans="1:17" ht="21" x14ac:dyDescent="0.5">
      <c r="A44" s="47">
        <v>42</v>
      </c>
      <c r="B44" s="47" t="s">
        <v>587</v>
      </c>
      <c r="C44" s="55" t="s">
        <v>57</v>
      </c>
      <c r="D44" s="49" t="str">
        <f>INDEX(Leikmannaskrá!$A$2:$D$1156,MATCH(C44,Leikmannaskrá!$A$2:$A$1156,0),2)</f>
        <v>300898-2979</v>
      </c>
      <c r="E44" s="49" t="str">
        <f>INDEX(Leikmannaskrá!$A$2:$D$1156,MATCH(C44,Leikmannaskrá!$A$2:$A$1156,0),3)</f>
        <v>TBR</v>
      </c>
      <c r="F44" s="47">
        <f>SUM(LARGE(H44:O44,{1;2;3;4;5}))</f>
        <v>500</v>
      </c>
      <c r="G44" s="47">
        <f>SUM(H44:O44)</f>
        <v>500</v>
      </c>
      <c r="H44" s="60">
        <v>0</v>
      </c>
      <c r="I44" s="60">
        <v>0</v>
      </c>
      <c r="J44" s="60">
        <v>0</v>
      </c>
      <c r="K44" s="60">
        <v>0</v>
      </c>
      <c r="L44" s="60">
        <v>0</v>
      </c>
      <c r="M44" s="60">
        <v>0</v>
      </c>
      <c r="N44" s="60">
        <v>0</v>
      </c>
      <c r="O44" s="60">
        <v>500</v>
      </c>
      <c r="Q44" s="35"/>
    </row>
    <row r="45" spans="1:17" ht="21" x14ac:dyDescent="0.5">
      <c r="A45" s="44">
        <v>43</v>
      </c>
      <c r="B45" s="47" t="s">
        <v>587</v>
      </c>
      <c r="C45" s="55" t="s">
        <v>464</v>
      </c>
      <c r="D45" s="49" t="str">
        <f>INDEX(Leikmannaskrá!$A$2:$D$1156,MATCH(C45,Leikmannaskrá!$A$2:$A$1156,0),2)</f>
        <v>240674-3789</v>
      </c>
      <c r="E45" s="49" t="str">
        <f>INDEX(Leikmannaskrá!$A$2:$D$1156,MATCH(C45,Leikmannaskrá!$A$2:$A$1156,0),3)</f>
        <v>BH</v>
      </c>
      <c r="F45" s="47">
        <f>SUM(LARGE(H45:O45,{1;2;3;4;5}))</f>
        <v>125</v>
      </c>
      <c r="G45" s="47">
        <f>SUM(H45:O45)</f>
        <v>125</v>
      </c>
      <c r="H45" s="60">
        <v>0</v>
      </c>
      <c r="I45" s="60">
        <v>0</v>
      </c>
      <c r="J45" s="60">
        <v>0</v>
      </c>
      <c r="K45" s="60">
        <v>0</v>
      </c>
      <c r="L45" s="60">
        <v>0</v>
      </c>
      <c r="M45" s="60">
        <v>0</v>
      </c>
      <c r="N45" s="60">
        <v>0</v>
      </c>
      <c r="O45" s="60">
        <v>125</v>
      </c>
    </row>
    <row r="46" spans="1:17" ht="21" x14ac:dyDescent="0.5">
      <c r="A46" s="47">
        <v>44</v>
      </c>
      <c r="B46" s="47" t="s">
        <v>587</v>
      </c>
      <c r="C46" s="55" t="s">
        <v>490</v>
      </c>
      <c r="D46" s="49" t="str">
        <f>INDEX(Leikmannaskrá!$A$2:$D$1156,MATCH(C46,Leikmannaskrá!$A$2:$A$1156,0),2)</f>
        <v>230407-3980</v>
      </c>
      <c r="E46" s="49" t="str">
        <f>INDEX(Leikmannaskrá!$A$2:$D$1156,MATCH(C46,Leikmannaskrá!$A$2:$A$1156,0),3)</f>
        <v>ÍA</v>
      </c>
      <c r="F46" s="47">
        <f>SUM(LARGE(H46:O46,{1;2;3;4;5}))</f>
        <v>0</v>
      </c>
      <c r="G46" s="47">
        <f>SUM(H46:O46)</f>
        <v>0</v>
      </c>
      <c r="H46" s="60">
        <v>0</v>
      </c>
      <c r="I46" s="60">
        <v>0</v>
      </c>
      <c r="J46" s="60">
        <v>0</v>
      </c>
      <c r="K46" s="60">
        <v>0</v>
      </c>
      <c r="L46" s="60">
        <v>0</v>
      </c>
      <c r="M46" s="60">
        <v>0</v>
      </c>
      <c r="N46" s="60">
        <v>0</v>
      </c>
      <c r="O46" s="60">
        <v>0</v>
      </c>
    </row>
    <row r="47" spans="1:17" x14ac:dyDescent="0.35">
      <c r="L47" s="34"/>
    </row>
    <row r="48" spans="1:17" x14ac:dyDescent="0.35">
      <c r="L48" s="34"/>
    </row>
    <row r="49" spans="12:12" x14ac:dyDescent="0.35">
      <c r="L49" s="34"/>
    </row>
    <row r="50" spans="12:12" x14ac:dyDescent="0.35">
      <c r="L50" s="34"/>
    </row>
    <row r="51" spans="12:12" x14ac:dyDescent="0.35">
      <c r="L51" s="34"/>
    </row>
    <row r="52" spans="12:12" x14ac:dyDescent="0.35">
      <c r="L52" s="34"/>
    </row>
    <row r="53" spans="12:12" x14ac:dyDescent="0.35">
      <c r="L53" s="34"/>
    </row>
    <row r="54" spans="12:12" x14ac:dyDescent="0.35">
      <c r="L54" s="34"/>
    </row>
    <row r="55" spans="12:12" x14ac:dyDescent="0.35">
      <c r="L55" s="34"/>
    </row>
    <row r="56" spans="12:12" x14ac:dyDescent="0.35">
      <c r="L56" s="34"/>
    </row>
    <row r="57" spans="12:12" x14ac:dyDescent="0.35">
      <c r="L57" s="34"/>
    </row>
  </sheetData>
  <mergeCells count="1">
    <mergeCell ref="A1:O1"/>
  </mergeCells>
  <pageMargins left="0.7" right="0.7" top="0.75" bottom="0.75" header="0.511811023622047" footer="0.511811023622047"/>
  <pageSetup paperSize="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65"/>
  <sheetViews>
    <sheetView tabSelected="1" zoomScale="84" zoomScaleNormal="84" workbookViewId="0">
      <selection activeCell="Q2" sqref="Q2"/>
    </sheetView>
  </sheetViews>
  <sheetFormatPr defaultColWidth="8.54296875" defaultRowHeight="14.5" x14ac:dyDescent="0.35"/>
  <cols>
    <col min="2" max="2" width="19" customWidth="1"/>
    <col min="3" max="3" width="43" customWidth="1"/>
    <col min="4" max="4" width="37.1796875" customWidth="1"/>
    <col min="5" max="5" width="14.453125" customWidth="1"/>
    <col min="6" max="6" width="11.453125" customWidth="1"/>
    <col min="7" max="7" width="13.54296875" customWidth="1"/>
    <col min="8" max="8" width="13.54296875" style="35" customWidth="1"/>
    <col min="9" max="9" width="12.54296875" customWidth="1"/>
    <col min="10" max="10" width="13.81640625" style="34" customWidth="1"/>
    <col min="11" max="11" width="12.81640625" style="34" customWidth="1"/>
    <col min="12" max="12" width="13" customWidth="1"/>
    <col min="13" max="13" width="11.81640625" style="34" customWidth="1"/>
    <col min="14" max="15" width="14.81640625" style="34" customWidth="1"/>
    <col min="16" max="16" width="3" customWidth="1"/>
    <col min="19" max="19" width="9.81640625" customWidth="1"/>
  </cols>
  <sheetData>
    <row r="1" spans="1:21" ht="30" customHeight="1" x14ac:dyDescent="0.6">
      <c r="A1" s="86" t="s">
        <v>591</v>
      </c>
      <c r="B1" s="86"/>
      <c r="C1" s="86"/>
      <c r="D1" s="86"/>
      <c r="E1" s="86"/>
      <c r="F1" s="86"/>
      <c r="G1" s="86"/>
      <c r="H1" s="86"/>
      <c r="I1" s="86"/>
      <c r="J1" s="86"/>
      <c r="K1" s="86"/>
      <c r="L1" s="86"/>
      <c r="M1" s="86"/>
      <c r="N1" s="86"/>
      <c r="O1" s="86"/>
    </row>
    <row r="2" spans="1:21" ht="84" x14ac:dyDescent="0.5">
      <c r="A2" s="36" t="s">
        <v>581</v>
      </c>
      <c r="B2" s="36" t="s">
        <v>568</v>
      </c>
      <c r="C2" s="37" t="s">
        <v>582</v>
      </c>
      <c r="D2" s="37" t="str">
        <f>Leikmannaskrá!B1</f>
        <v>Keppnisnr.</v>
      </c>
      <c r="E2" s="38" t="s">
        <v>47</v>
      </c>
      <c r="F2" s="38" t="s">
        <v>583</v>
      </c>
      <c r="G2" s="39" t="s">
        <v>584</v>
      </c>
      <c r="H2" s="41" t="s">
        <v>743</v>
      </c>
      <c r="I2" s="42" t="s">
        <v>749</v>
      </c>
      <c r="J2" s="41" t="s">
        <v>765</v>
      </c>
      <c r="K2" s="41" t="s">
        <v>678</v>
      </c>
      <c r="L2" s="41" t="s">
        <v>695</v>
      </c>
      <c r="M2" s="42" t="s">
        <v>700</v>
      </c>
      <c r="N2" s="41" t="s">
        <v>704</v>
      </c>
      <c r="O2" s="43" t="s">
        <v>725</v>
      </c>
      <c r="Q2" s="67"/>
    </row>
    <row r="3" spans="1:21" ht="21" x14ac:dyDescent="0.5">
      <c r="A3" s="44">
        <v>1</v>
      </c>
      <c r="B3" s="44" t="s">
        <v>585</v>
      </c>
      <c r="C3" s="45" t="s">
        <v>376</v>
      </c>
      <c r="D3" s="46" t="str">
        <f>INDEX(Leikmannaskrá!$A$2:$D$1156,MATCH(C3,Leikmannaskrá!$A$2:$A$1156,0),2)</f>
        <v>190697-2589</v>
      </c>
      <c r="E3" s="46" t="str">
        <f>INDEX(Leikmannaskrá!$A$2:$D$1156,MATCH(C3,Leikmannaskrá!$A$2:$A$1156,0),3)</f>
        <v>TBR</v>
      </c>
      <c r="F3" s="44">
        <f>SUM(LARGE(H3:O3,{1;2;3;4;5}))</f>
        <v>39100</v>
      </c>
      <c r="G3" s="44">
        <f>SUM(H3:O3)</f>
        <v>39100</v>
      </c>
      <c r="H3" s="60">
        <v>9200</v>
      </c>
      <c r="I3" s="60">
        <v>6900</v>
      </c>
      <c r="J3" s="60">
        <v>9200</v>
      </c>
      <c r="K3" s="60">
        <v>6900</v>
      </c>
      <c r="L3" s="60">
        <v>0</v>
      </c>
      <c r="M3" s="60">
        <v>0</v>
      </c>
      <c r="N3" s="60">
        <v>0</v>
      </c>
      <c r="O3" s="60">
        <v>6900</v>
      </c>
      <c r="Q3" s="35"/>
    </row>
    <row r="4" spans="1:21" ht="21" x14ac:dyDescent="0.5">
      <c r="A4" s="47">
        <v>2</v>
      </c>
      <c r="B4" s="44" t="s">
        <v>585</v>
      </c>
      <c r="C4" s="48" t="s">
        <v>163</v>
      </c>
      <c r="D4" s="49" t="str">
        <f>INDEX(Leikmannaskrá!$A$2:$D$1156,MATCH(C4,Leikmannaskrá!$A$2:$A$1156,0),2)</f>
        <v>090598-2529</v>
      </c>
      <c r="E4" s="49" t="str">
        <f>INDEX(Leikmannaskrá!$A$2:$D$1156,MATCH(C4,Leikmannaskrá!$A$2:$A$1156,0),3)</f>
        <v>TBR</v>
      </c>
      <c r="F4" s="47">
        <f>SUM(LARGE(H4:O4,{1;2;3;4;5}))</f>
        <v>32200</v>
      </c>
      <c r="G4" s="47">
        <f>SUM(H4:O4)</f>
        <v>32200</v>
      </c>
      <c r="H4" s="60">
        <v>6900</v>
      </c>
      <c r="I4" s="60">
        <v>0</v>
      </c>
      <c r="J4" s="60">
        <v>0</v>
      </c>
      <c r="K4" s="60">
        <v>9200</v>
      </c>
      <c r="L4" s="60">
        <v>6900</v>
      </c>
      <c r="M4" s="60">
        <v>0</v>
      </c>
      <c r="N4" s="60">
        <v>0</v>
      </c>
      <c r="O4" s="60">
        <v>9200</v>
      </c>
      <c r="Q4" s="35"/>
    </row>
    <row r="5" spans="1:21" ht="21" x14ac:dyDescent="0.5">
      <c r="A5" s="44">
        <v>3</v>
      </c>
      <c r="B5" s="44" t="s">
        <v>585</v>
      </c>
      <c r="C5" s="66" t="s">
        <v>187</v>
      </c>
      <c r="D5" s="49" t="str">
        <f>INDEX(Leikmannaskrá!$A$2:$D$1156,MATCH(C5,Leikmannaskrá!$A$2:$A$1156,0),2)</f>
        <v>031106-2810</v>
      </c>
      <c r="E5" s="49" t="str">
        <f>INDEX(Leikmannaskrá!$A$2:$D$1156,MATCH(C5,Leikmannaskrá!$A$2:$A$1156,0),3)</f>
        <v>TBR</v>
      </c>
      <c r="F5" s="47">
        <f>SUM(LARGE(H5:O5,{1;2;3;4;5}))</f>
        <v>32200</v>
      </c>
      <c r="G5" s="47">
        <f>SUM(H5:O5)</f>
        <v>32450</v>
      </c>
      <c r="H5" s="60">
        <v>4600</v>
      </c>
      <c r="I5" s="60">
        <v>9200</v>
      </c>
      <c r="J5" s="60">
        <v>6900</v>
      </c>
      <c r="K5" s="60">
        <v>250</v>
      </c>
      <c r="L5" s="60">
        <v>0</v>
      </c>
      <c r="M5" s="60">
        <v>4600</v>
      </c>
      <c r="N5" s="60">
        <v>6900</v>
      </c>
      <c r="O5" s="60">
        <v>0</v>
      </c>
      <c r="Q5" s="35"/>
    </row>
    <row r="6" spans="1:21" ht="21" x14ac:dyDescent="0.5">
      <c r="A6" s="47">
        <v>4</v>
      </c>
      <c r="B6" s="44" t="s">
        <v>585</v>
      </c>
      <c r="C6" s="48" t="s">
        <v>251</v>
      </c>
      <c r="D6" s="49" t="str">
        <f>INDEX(Leikmannaskrá!$A$2:$D$1156,MATCH(C6,Leikmannaskrá!$A$2:$A$1156,0),2)</f>
        <v>160104-2440</v>
      </c>
      <c r="E6" s="49" t="str">
        <f>INDEX(Leikmannaskrá!$A$2:$D$1156,MATCH(C6,Leikmannaskrá!$A$2:$A$1156,0),3)</f>
        <v>BH</v>
      </c>
      <c r="F6" s="47">
        <f>SUM(LARGE(H6:O6,{1;2;3;4;5}))</f>
        <v>23460</v>
      </c>
      <c r="G6" s="47">
        <f>SUM(H6:O6)</f>
        <v>26720</v>
      </c>
      <c r="H6" s="60">
        <v>2760</v>
      </c>
      <c r="I6" s="60">
        <v>4600</v>
      </c>
      <c r="J6" s="60">
        <v>0</v>
      </c>
      <c r="K6" s="60">
        <v>2760</v>
      </c>
      <c r="L6" s="60">
        <v>4600</v>
      </c>
      <c r="M6" s="60">
        <v>6900</v>
      </c>
      <c r="N6" s="60">
        <v>4600</v>
      </c>
      <c r="O6" s="60">
        <v>500</v>
      </c>
      <c r="Q6" s="35"/>
    </row>
    <row r="7" spans="1:21" ht="21" x14ac:dyDescent="0.5">
      <c r="A7" s="44">
        <v>5</v>
      </c>
      <c r="B7" s="44" t="s">
        <v>585</v>
      </c>
      <c r="C7" s="48" t="s">
        <v>157</v>
      </c>
      <c r="D7" s="49" t="str">
        <f>INDEX(Leikmannaskrá!$A$2:$D$1156,MATCH(C7,Leikmannaskrá!$A$2:$A$1156,0),2)</f>
        <v>260496-2639</v>
      </c>
      <c r="E7" s="49" t="str">
        <f>INDEX(Leikmannaskrá!$A$2:$D$1156,MATCH(C7,Leikmannaskrá!$A$2:$A$1156,0),3)</f>
        <v>TBR</v>
      </c>
      <c r="F7" s="47">
        <f>SUM(LARGE(H7:O7,{1;2;3;4;5}))</f>
        <v>18900</v>
      </c>
      <c r="G7" s="47">
        <f>SUM(H7:O7)</f>
        <v>18900</v>
      </c>
      <c r="H7" s="60">
        <v>0</v>
      </c>
      <c r="I7" s="60">
        <v>0</v>
      </c>
      <c r="J7" s="60">
        <v>0</v>
      </c>
      <c r="K7" s="60">
        <v>0</v>
      </c>
      <c r="L7" s="60">
        <v>9200</v>
      </c>
      <c r="M7" s="60">
        <v>9200</v>
      </c>
      <c r="N7" s="60">
        <v>0</v>
      </c>
      <c r="O7" s="60">
        <v>500</v>
      </c>
      <c r="Q7" s="35"/>
    </row>
    <row r="8" spans="1:21" ht="21.5" thickBot="1" x14ac:dyDescent="0.55000000000000004">
      <c r="A8" s="50">
        <v>6</v>
      </c>
      <c r="B8" s="50" t="s">
        <v>585</v>
      </c>
      <c r="C8" s="51" t="s">
        <v>149</v>
      </c>
      <c r="D8" s="52" t="str">
        <f>INDEX(Leikmannaskrá!$A$2:$D$1156,MATCH(C8,Leikmannaskrá!$A$2:$A$1156,0),2)</f>
        <v>291201-3260</v>
      </c>
      <c r="E8" s="52" t="str">
        <f>INDEX(Leikmannaskrá!$A$2:$D$1156,MATCH(C8,Leikmannaskrá!$A$2:$A$1156,0),3)</f>
        <v>BH</v>
      </c>
      <c r="F8" s="50">
        <f>SUM(LARGE(H8:O8,{1;2;3;4;5}))</f>
        <v>18900</v>
      </c>
      <c r="G8" s="50">
        <f>SUM(H8:O8)</f>
        <v>18900</v>
      </c>
      <c r="H8" s="62">
        <v>0</v>
      </c>
      <c r="I8" s="62">
        <v>0</v>
      </c>
      <c r="J8" s="62">
        <v>0</v>
      </c>
      <c r="K8" s="62">
        <v>4600</v>
      </c>
      <c r="L8" s="62">
        <v>4600</v>
      </c>
      <c r="M8" s="62">
        <v>0</v>
      </c>
      <c r="N8" s="62">
        <v>9200</v>
      </c>
      <c r="O8" s="62">
        <v>500</v>
      </c>
      <c r="Q8" s="35"/>
    </row>
    <row r="9" spans="1:21" ht="21" x14ac:dyDescent="0.5">
      <c r="A9" s="44">
        <v>7</v>
      </c>
      <c r="B9" s="44" t="s">
        <v>586</v>
      </c>
      <c r="C9" s="53" t="s">
        <v>500</v>
      </c>
      <c r="D9" s="46" t="str">
        <f>INDEX(Leikmannaskrá!$A$2:$D$1156,MATCH(C9,Leikmannaskrá!$A$2:$A$1156,0),2)</f>
        <v>070707-2170</v>
      </c>
      <c r="E9" s="46" t="str">
        <f>INDEX(Leikmannaskrá!$A$2:$D$1156,MATCH(C9,Leikmannaskrá!$A$2:$A$1156,0),3)</f>
        <v>BH</v>
      </c>
      <c r="F9" s="44">
        <f>SUM(LARGE(H9:O9,{1;2;3;4;5}))</f>
        <v>13100</v>
      </c>
      <c r="G9" s="44">
        <f>SUM(H9:O9)</f>
        <v>13100</v>
      </c>
      <c r="H9" s="63">
        <v>0</v>
      </c>
      <c r="I9" s="63">
        <v>0</v>
      </c>
      <c r="J9" s="63">
        <v>0</v>
      </c>
      <c r="K9" s="63">
        <v>4000</v>
      </c>
      <c r="L9" s="63">
        <v>4000</v>
      </c>
      <c r="M9" s="63">
        <v>4600</v>
      </c>
      <c r="N9" s="63">
        <v>500</v>
      </c>
      <c r="O9" s="63">
        <v>0</v>
      </c>
      <c r="Q9" s="35"/>
    </row>
    <row r="10" spans="1:21" ht="21" x14ac:dyDescent="0.5">
      <c r="A10" s="47">
        <v>8</v>
      </c>
      <c r="B10" s="47" t="s">
        <v>586</v>
      </c>
      <c r="C10" s="55" t="s">
        <v>173</v>
      </c>
      <c r="D10" s="49" t="str">
        <f>INDEX(Leikmannaskrá!$A$2:$D$1156,MATCH(C10,Leikmannaskrá!$A$2:$A$1156,0),2)</f>
        <v>120708-2790</v>
      </c>
      <c r="E10" s="49" t="str">
        <f>INDEX(Leikmannaskrá!$A$2:$D$1156,MATCH(C10,Leikmannaskrá!$A$2:$A$1156,0),3)</f>
        <v>TBR</v>
      </c>
      <c r="F10" s="47">
        <f>SUM(LARGE(H10:O10,{1;2;3;4;5}))</f>
        <v>10450</v>
      </c>
      <c r="G10" s="47">
        <f>SUM(H10:O10)</f>
        <v>10450</v>
      </c>
      <c r="H10" s="60">
        <v>0</v>
      </c>
      <c r="I10" s="60">
        <v>0</v>
      </c>
      <c r="J10" s="60">
        <v>0</v>
      </c>
      <c r="K10" s="60">
        <v>1200</v>
      </c>
      <c r="L10" s="60">
        <v>3000</v>
      </c>
      <c r="M10" s="60">
        <v>4000</v>
      </c>
      <c r="N10" s="60">
        <v>250</v>
      </c>
      <c r="O10" s="60">
        <v>2000</v>
      </c>
      <c r="Q10" s="35"/>
    </row>
    <row r="11" spans="1:21" ht="21" x14ac:dyDescent="0.5">
      <c r="A11" s="44">
        <v>9</v>
      </c>
      <c r="B11" s="47" t="s">
        <v>586</v>
      </c>
      <c r="C11" s="48" t="s">
        <v>203</v>
      </c>
      <c r="D11" s="49" t="str">
        <f>INDEX(Leikmannaskrá!$A$2:$D$1156,MATCH(C11,Leikmannaskrá!$A$2:$A$1156,0),2)</f>
        <v>030399-3589</v>
      </c>
      <c r="E11" s="49" t="str">
        <f>INDEX(Leikmannaskrá!$A$2:$D$1156,MATCH(C11,Leikmannaskrá!$A$2:$A$1156,0),3)</f>
        <v>UMFA</v>
      </c>
      <c r="F11" s="47">
        <f>SUM(LARGE(H11:O11,{1;2;3;4;5}))</f>
        <v>8250</v>
      </c>
      <c r="G11" s="47">
        <f>SUM(H11:O11)</f>
        <v>8250</v>
      </c>
      <c r="H11" s="60">
        <v>0</v>
      </c>
      <c r="I11" s="60">
        <v>0</v>
      </c>
      <c r="J11" s="60">
        <v>0</v>
      </c>
      <c r="K11" s="60">
        <v>0</v>
      </c>
      <c r="L11" s="60">
        <v>250</v>
      </c>
      <c r="M11" s="60">
        <v>0</v>
      </c>
      <c r="N11" s="60">
        <v>4000</v>
      </c>
      <c r="O11" s="60">
        <v>4000</v>
      </c>
      <c r="Q11" s="35"/>
    </row>
    <row r="12" spans="1:21" ht="21" x14ac:dyDescent="0.5">
      <c r="A12" s="47">
        <v>10</v>
      </c>
      <c r="B12" s="47" t="s">
        <v>586</v>
      </c>
      <c r="C12" s="55" t="s">
        <v>191</v>
      </c>
      <c r="D12" s="49" t="str">
        <f>INDEX(Leikmannaskrá!$A$2:$D$1156,MATCH(C12,Leikmannaskrá!$A$2:$A$1156,0),2)</f>
        <v>081199-3299</v>
      </c>
      <c r="E12" s="49" t="str">
        <f>INDEX(Leikmannaskrá!$A$2:$D$1156,MATCH(C12,Leikmannaskrá!$A$2:$A$1156,0),3)</f>
        <v>UMFA</v>
      </c>
      <c r="F12" s="47">
        <f>SUM(LARGE(H12:O12,{1;2;3;4;5}))</f>
        <v>7875</v>
      </c>
      <c r="G12" s="47">
        <f>SUM(H12:O12)</f>
        <v>8000</v>
      </c>
      <c r="H12" s="60">
        <v>1275</v>
      </c>
      <c r="I12" s="60">
        <v>2000</v>
      </c>
      <c r="J12" s="60">
        <v>1200</v>
      </c>
      <c r="K12" s="60">
        <v>0</v>
      </c>
      <c r="L12" s="60">
        <v>1700</v>
      </c>
      <c r="M12" s="60">
        <v>1700</v>
      </c>
      <c r="N12" s="60">
        <v>0</v>
      </c>
      <c r="O12" s="60">
        <v>125</v>
      </c>
      <c r="Q12" s="35"/>
    </row>
    <row r="13" spans="1:21" ht="21" x14ac:dyDescent="0.5">
      <c r="A13" s="44">
        <v>11</v>
      </c>
      <c r="B13" s="47" t="s">
        <v>586</v>
      </c>
      <c r="C13" s="55" t="s">
        <v>554</v>
      </c>
      <c r="D13" s="49" t="str">
        <f>INDEX(Leikmannaskrá!$A$2:$D$1156,MATCH(C13,Leikmannaskrá!$A$2:$A$1156,0),2)</f>
        <v>161081-3299</v>
      </c>
      <c r="E13" s="49" t="str">
        <f>INDEX(Leikmannaskrá!$A$2:$D$1156,MATCH(C13,Leikmannaskrá!$A$2:$A$1156,0),3)</f>
        <v>UMFA</v>
      </c>
      <c r="F13" s="47">
        <f>SUM(LARGE(H13:O13,{1;2;3;4;5}))</f>
        <v>7700</v>
      </c>
      <c r="G13" s="47">
        <f>SUM(H13:O13)</f>
        <v>7950</v>
      </c>
      <c r="H13" s="60">
        <v>3000</v>
      </c>
      <c r="I13" s="60">
        <v>0</v>
      </c>
      <c r="J13" s="60">
        <v>3000</v>
      </c>
      <c r="K13" s="60">
        <v>250</v>
      </c>
      <c r="L13" s="60">
        <v>250</v>
      </c>
      <c r="M13" s="60">
        <v>0</v>
      </c>
      <c r="N13" s="60">
        <v>1200</v>
      </c>
      <c r="O13" s="60">
        <v>250</v>
      </c>
      <c r="Q13" s="35"/>
    </row>
    <row r="14" spans="1:21" ht="21" x14ac:dyDescent="0.5">
      <c r="A14" s="47">
        <v>12</v>
      </c>
      <c r="B14" s="47" t="s">
        <v>586</v>
      </c>
      <c r="C14" s="48" t="s">
        <v>508</v>
      </c>
      <c r="D14" s="49" t="str">
        <f>INDEX(Leikmannaskrá!$A$2:$D$1156,MATCH(C14,Leikmannaskrá!$A$2:$A$1156,0),2)</f>
        <v>100103-2140</v>
      </c>
      <c r="E14" s="49" t="str">
        <f>INDEX(Leikmannaskrá!$A$2:$D$1156,MATCH(C14,Leikmannaskrá!$A$2:$A$1156,0),3)</f>
        <v>BH</v>
      </c>
      <c r="F14" s="47">
        <f>SUM(LARGE(H14:O14,{1;2;3;4;5}))</f>
        <v>7000</v>
      </c>
      <c r="G14" s="47">
        <f>SUM(H14:O14)</f>
        <v>7000</v>
      </c>
      <c r="H14" s="60">
        <v>0</v>
      </c>
      <c r="I14" s="60">
        <v>0</v>
      </c>
      <c r="J14" s="60">
        <v>0</v>
      </c>
      <c r="K14" s="60">
        <v>3000</v>
      </c>
      <c r="L14" s="60">
        <v>0</v>
      </c>
      <c r="M14" s="60">
        <v>0</v>
      </c>
      <c r="N14" s="60">
        <v>2000</v>
      </c>
      <c r="O14" s="60">
        <v>2000</v>
      </c>
      <c r="Q14" s="35"/>
    </row>
    <row r="15" spans="1:21" ht="21" x14ac:dyDescent="0.5">
      <c r="A15" s="44">
        <v>13</v>
      </c>
      <c r="B15" s="47" t="s">
        <v>586</v>
      </c>
      <c r="C15" s="55" t="s">
        <v>131</v>
      </c>
      <c r="D15" s="49" t="str">
        <f>INDEX(Leikmannaskrá!$A$2:$D$1156,MATCH(C15,Leikmannaskrá!$A$2:$A$1156,0),2)</f>
        <v>150300-3470</v>
      </c>
      <c r="E15" s="49" t="str">
        <f>INDEX(Leikmannaskrá!$A$2:$D$1156,MATCH(C15,Leikmannaskrá!$A$2:$A$1156,0),3)</f>
        <v>TBR</v>
      </c>
      <c r="F15" s="47">
        <f>SUM(LARGE(H15:O15,{1;2;3;4;5}))</f>
        <v>5750</v>
      </c>
      <c r="G15" s="47">
        <f>SUM(H15:O15)</f>
        <v>5750</v>
      </c>
      <c r="H15" s="60">
        <v>0</v>
      </c>
      <c r="I15" s="60">
        <v>0</v>
      </c>
      <c r="J15" s="60">
        <v>0</v>
      </c>
      <c r="K15" s="60">
        <v>250</v>
      </c>
      <c r="L15" s="60">
        <v>2000</v>
      </c>
      <c r="M15" s="60">
        <v>250</v>
      </c>
      <c r="N15" s="60">
        <v>3000</v>
      </c>
      <c r="O15" s="60">
        <v>250</v>
      </c>
      <c r="Q15" s="35"/>
      <c r="R15" s="35"/>
      <c r="T15" s="54"/>
      <c r="U15" s="54"/>
    </row>
    <row r="16" spans="1:21" ht="21" x14ac:dyDescent="0.5">
      <c r="A16" s="47">
        <v>14</v>
      </c>
      <c r="B16" s="47" t="s">
        <v>586</v>
      </c>
      <c r="C16" s="55" t="s">
        <v>279</v>
      </c>
      <c r="D16" s="49" t="str">
        <f>INDEX(Leikmannaskrá!$A$2:$D$1156,MATCH(C16,Leikmannaskrá!$A$2:$A$1156,0),2)</f>
        <v>150378-3119</v>
      </c>
      <c r="E16" s="49" t="str">
        <f>INDEX(Leikmannaskrá!$A$2:$D$1156,MATCH(C16,Leikmannaskrá!$A$2:$A$1156,0),3)</f>
        <v>TBR</v>
      </c>
      <c r="F16" s="47">
        <f>SUM(LARGE(H16:O16,{1;2;3;4;5}))</f>
        <v>5700</v>
      </c>
      <c r="G16" s="47">
        <f>SUM(H16:O16)</f>
        <v>5700</v>
      </c>
      <c r="H16" s="60">
        <v>1700</v>
      </c>
      <c r="I16" s="60">
        <v>0</v>
      </c>
      <c r="J16" s="60">
        <v>4000</v>
      </c>
      <c r="K16" s="60">
        <v>0</v>
      </c>
      <c r="L16" s="60">
        <v>0</v>
      </c>
      <c r="M16" s="60">
        <v>0</v>
      </c>
      <c r="N16" s="60">
        <v>0</v>
      </c>
      <c r="O16" s="60">
        <v>0</v>
      </c>
      <c r="Q16" s="35"/>
    </row>
    <row r="17" spans="1:17" ht="21" x14ac:dyDescent="0.5">
      <c r="A17" s="44">
        <v>15</v>
      </c>
      <c r="B17" s="47" t="s">
        <v>586</v>
      </c>
      <c r="C17" s="71" t="s">
        <v>502</v>
      </c>
      <c r="D17" s="49" t="str">
        <f>INDEX(Leikmannaskrá!$A$2:$D$1156,MATCH(C17,Leikmannaskrá!$A$2:$A$1156,0),2)</f>
        <v>290604-2140</v>
      </c>
      <c r="E17" s="49" t="str">
        <f>INDEX(Leikmannaskrá!$A$2:$D$1156,MATCH(C17,Leikmannaskrá!$A$2:$A$1156,0),3)</f>
        <v>BH</v>
      </c>
      <c r="F17" s="47">
        <f>SUM(LARGE(H17:O17,{1;2;3;4;5}))</f>
        <v>5125</v>
      </c>
      <c r="G17" s="47">
        <f>SUM(H17:O17)</f>
        <v>5125</v>
      </c>
      <c r="H17" s="60">
        <v>2000</v>
      </c>
      <c r="I17" s="60">
        <v>3000</v>
      </c>
      <c r="J17" s="60">
        <v>0</v>
      </c>
      <c r="K17" s="60">
        <v>0</v>
      </c>
      <c r="L17" s="60">
        <v>0</v>
      </c>
      <c r="M17" s="60">
        <v>0</v>
      </c>
      <c r="N17" s="60">
        <v>0</v>
      </c>
      <c r="O17" s="60">
        <v>125</v>
      </c>
      <c r="Q17" s="35"/>
    </row>
    <row r="18" spans="1:17" ht="21.5" thickBot="1" x14ac:dyDescent="0.55000000000000004">
      <c r="A18" s="50">
        <v>16</v>
      </c>
      <c r="B18" s="50" t="s">
        <v>586</v>
      </c>
      <c r="C18" s="79" t="s">
        <v>52</v>
      </c>
      <c r="D18" s="52" t="str">
        <f>INDEX(Leikmannaskrá!$A$2:$D$1156,MATCH(C18,Leikmannaskrá!$A$2:$A$1156,0),2)</f>
        <v>101105-3850</v>
      </c>
      <c r="E18" s="52" t="str">
        <f>INDEX(Leikmannaskrá!$A$2:$D$1156,MATCH(C18,Leikmannaskrá!$A$2:$A$1156,0),3)</f>
        <v>BH</v>
      </c>
      <c r="F18" s="50">
        <f>SUM(LARGE(H18:O18,{1;2;3;4;5}))</f>
        <v>4750</v>
      </c>
      <c r="G18" s="50">
        <f>SUM(H18:O18)</f>
        <v>4750</v>
      </c>
      <c r="H18" s="62">
        <v>0</v>
      </c>
      <c r="I18" s="62">
        <v>0</v>
      </c>
      <c r="J18" s="62">
        <v>0</v>
      </c>
      <c r="K18" s="62">
        <v>500</v>
      </c>
      <c r="L18" s="62">
        <v>250</v>
      </c>
      <c r="M18" s="62">
        <v>2000</v>
      </c>
      <c r="N18" s="62">
        <v>2000</v>
      </c>
      <c r="O18" s="62">
        <v>0</v>
      </c>
      <c r="Q18" s="35"/>
    </row>
    <row r="19" spans="1:17" ht="21" x14ac:dyDescent="0.5">
      <c r="A19" s="44">
        <v>17</v>
      </c>
      <c r="B19" s="44" t="s">
        <v>587</v>
      </c>
      <c r="C19" s="48" t="s">
        <v>448</v>
      </c>
      <c r="D19" s="49" t="str">
        <f>INDEX(Leikmannaskrá!$A$2:$D$1156,MATCH(C19,Leikmannaskrá!$A$2:$A$1156,0),2)</f>
        <v>240697-3789</v>
      </c>
      <c r="E19" s="49" t="str">
        <f>INDEX(Leikmannaskrá!$A$2:$D$1156,MATCH(C19,Leikmannaskrá!$A$2:$A$1156,0),3)</f>
        <v>BH</v>
      </c>
      <c r="F19" s="47">
        <f>SUM(LARGE(H19:O19,{1;2;3;4;5}))</f>
        <v>4600</v>
      </c>
      <c r="G19" s="47">
        <f>SUM(H19:O19)</f>
        <v>4600</v>
      </c>
      <c r="H19" s="60">
        <v>0</v>
      </c>
      <c r="I19" s="60">
        <v>0</v>
      </c>
      <c r="J19" s="60">
        <v>0</v>
      </c>
      <c r="K19" s="60">
        <v>4600</v>
      </c>
      <c r="L19" s="60">
        <v>0</v>
      </c>
      <c r="M19" s="60">
        <v>0</v>
      </c>
      <c r="N19" s="60">
        <v>0</v>
      </c>
      <c r="O19" s="60">
        <v>0</v>
      </c>
      <c r="Q19" s="35"/>
    </row>
    <row r="20" spans="1:17" ht="21" x14ac:dyDescent="0.5">
      <c r="A20" s="47">
        <v>18</v>
      </c>
      <c r="B20" s="44" t="s">
        <v>587</v>
      </c>
      <c r="C20" s="88" t="s">
        <v>159</v>
      </c>
      <c r="D20" s="46" t="str">
        <f>INDEX(Leikmannaskrá!$A$2:$D$1156,MATCH(C20,Leikmannaskrá!$A$2:$A$1156,0),2)</f>
        <v>251288-2089</v>
      </c>
      <c r="E20" s="46" t="str">
        <f>INDEX(Leikmannaskrá!$A$2:$D$1156,MATCH(C20,Leikmannaskrá!$A$2:$A$1156,0),3)</f>
        <v>TBR</v>
      </c>
      <c r="F20" s="44">
        <f>SUM(LARGE(H20:O20,{1;2;3;4;5}))</f>
        <v>4600</v>
      </c>
      <c r="G20" s="44">
        <f>SUM(H20:O20)</f>
        <v>4600</v>
      </c>
      <c r="H20" s="63">
        <v>0</v>
      </c>
      <c r="I20" s="63">
        <v>0</v>
      </c>
      <c r="J20" s="63">
        <v>0</v>
      </c>
      <c r="K20" s="63">
        <v>0</v>
      </c>
      <c r="L20" s="63">
        <v>0</v>
      </c>
      <c r="M20" s="63">
        <v>0</v>
      </c>
      <c r="N20" s="63">
        <v>0</v>
      </c>
      <c r="O20" s="63">
        <v>4600</v>
      </c>
      <c r="Q20" s="35"/>
    </row>
    <row r="21" spans="1:17" ht="21" x14ac:dyDescent="0.5">
      <c r="A21" s="44">
        <v>19</v>
      </c>
      <c r="B21" s="47" t="s">
        <v>587</v>
      </c>
      <c r="C21" s="55" t="s">
        <v>460</v>
      </c>
      <c r="D21" s="49" t="str">
        <f>INDEX(Leikmannaskrá!$A$2:$D$1156,MATCH(C21,Leikmannaskrá!$A$2:$A$1156,0),2)</f>
        <v>260499-2549</v>
      </c>
      <c r="E21" s="49" t="str">
        <f>INDEX(Leikmannaskrá!$A$2:$D$1156,MATCH(C21,Leikmannaskrá!$A$2:$A$1156,0),3)</f>
        <v>BH</v>
      </c>
      <c r="F21" s="47">
        <f>SUM(LARGE(H21:O21,{1;2;3;4;5}))</f>
        <v>4575</v>
      </c>
      <c r="G21" s="47">
        <f>SUM(H21:O21)</f>
        <v>4575</v>
      </c>
      <c r="H21" s="60">
        <v>1200</v>
      </c>
      <c r="I21" s="60">
        <v>0</v>
      </c>
      <c r="J21" s="60">
        <v>250</v>
      </c>
      <c r="K21" s="60">
        <v>0</v>
      </c>
      <c r="L21" s="60">
        <v>125</v>
      </c>
      <c r="M21" s="60">
        <v>3000</v>
      </c>
      <c r="N21" s="60">
        <v>0</v>
      </c>
      <c r="O21" s="60">
        <v>0</v>
      </c>
      <c r="Q21" s="35"/>
    </row>
    <row r="22" spans="1:17" ht="21" x14ac:dyDescent="0.5">
      <c r="A22" s="47">
        <v>20</v>
      </c>
      <c r="B22" s="47" t="s">
        <v>587</v>
      </c>
      <c r="C22" s="66" t="s">
        <v>300</v>
      </c>
      <c r="D22" s="49" t="str">
        <f>INDEX(Leikmannaskrá!$A$2:$D$1156,MATCH(C22,Leikmannaskrá!$A$2:$A$1156,0),2)</f>
        <v>200286-2949</v>
      </c>
      <c r="E22" s="49" t="str">
        <f>INDEX(Leikmannaskrá!$A$2:$D$1156,MATCH(C22,Leikmannaskrá!$A$2:$A$1156,0),3)</f>
        <v>BH</v>
      </c>
      <c r="F22" s="47">
        <f>SUM(LARGE(H22:O22,{1;2;3;4;5}))</f>
        <v>4200</v>
      </c>
      <c r="G22" s="47">
        <f>SUM(H22:O22)</f>
        <v>4200</v>
      </c>
      <c r="H22" s="60">
        <v>0</v>
      </c>
      <c r="I22" s="60">
        <v>0</v>
      </c>
      <c r="J22" s="60">
        <v>0</v>
      </c>
      <c r="K22" s="60">
        <v>1200</v>
      </c>
      <c r="L22" s="60">
        <v>0</v>
      </c>
      <c r="M22" s="60">
        <v>0</v>
      </c>
      <c r="N22" s="60">
        <v>0</v>
      </c>
      <c r="O22" s="60">
        <v>3000</v>
      </c>
      <c r="Q22" s="35"/>
    </row>
    <row r="23" spans="1:17" ht="21" x14ac:dyDescent="0.5">
      <c r="A23" s="44">
        <v>21</v>
      </c>
      <c r="B23" s="47" t="s">
        <v>587</v>
      </c>
      <c r="C23" s="71" t="s">
        <v>193</v>
      </c>
      <c r="D23" s="49" t="str">
        <f>INDEX(Leikmannaskrá!$A$2:$D$1156,MATCH(C23,Leikmannaskrá!$A$2:$A$1156,0),2)</f>
        <v>060905-3120</v>
      </c>
      <c r="E23" s="49" t="str">
        <f>INDEX(Leikmannaskrá!$A$2:$D$1156,MATCH(C23,Leikmannaskrá!$A$2:$A$1156,0),3)</f>
        <v>TBR</v>
      </c>
      <c r="F23" s="47">
        <f>SUM(LARGE(H23:O23,{1;2;3;4;5}))</f>
        <v>4125</v>
      </c>
      <c r="G23" s="47">
        <f>SUM(H23:O23)</f>
        <v>4125</v>
      </c>
      <c r="H23" s="60">
        <v>4000</v>
      </c>
      <c r="I23" s="60">
        <v>0</v>
      </c>
      <c r="J23" s="60">
        <v>0</v>
      </c>
      <c r="K23" s="60">
        <v>0</v>
      </c>
      <c r="L23" s="60">
        <v>0</v>
      </c>
      <c r="M23" s="60">
        <v>0</v>
      </c>
      <c r="N23" s="60">
        <v>0</v>
      </c>
      <c r="O23" s="60">
        <v>125</v>
      </c>
      <c r="Q23" s="35"/>
    </row>
    <row r="24" spans="1:17" ht="21" x14ac:dyDescent="0.5">
      <c r="A24" s="47">
        <v>22</v>
      </c>
      <c r="B24" s="47" t="s">
        <v>587</v>
      </c>
      <c r="C24" s="55" t="s">
        <v>302</v>
      </c>
      <c r="D24" s="49" t="str">
        <f>INDEX(Leikmannaskrá!$A$2:$D$1156,MATCH(C24,Leikmannaskrá!$A$2:$A$1156,0),2)</f>
        <v>290995-2569</v>
      </c>
      <c r="E24" s="49" t="str">
        <f>INDEX(Leikmannaskrá!$A$2:$D$1156,MATCH(C24,Leikmannaskrá!$A$2:$A$1156,0),3)</f>
        <v>BH</v>
      </c>
      <c r="F24" s="47">
        <f>SUM(LARGE(H24:O24,{1;2;3;4;5}))</f>
        <v>4000</v>
      </c>
      <c r="G24" s="47">
        <f>SUM(H24:O24)</f>
        <v>4000</v>
      </c>
      <c r="H24" s="60">
        <v>0</v>
      </c>
      <c r="I24" s="60">
        <v>4000</v>
      </c>
      <c r="J24" s="60">
        <v>0</v>
      </c>
      <c r="K24" s="60">
        <v>0</v>
      </c>
      <c r="L24" s="60">
        <v>0</v>
      </c>
      <c r="M24" s="60">
        <v>0</v>
      </c>
      <c r="N24" s="60">
        <v>0</v>
      </c>
      <c r="O24" s="60">
        <v>0</v>
      </c>
      <c r="Q24" s="35"/>
    </row>
    <row r="25" spans="1:17" ht="21" x14ac:dyDescent="0.5">
      <c r="A25" s="44">
        <v>23</v>
      </c>
      <c r="B25" s="47" t="s">
        <v>587</v>
      </c>
      <c r="C25" s="55" t="s">
        <v>123</v>
      </c>
      <c r="D25" s="49" t="str">
        <f>INDEX(Leikmannaskrá!$A$2:$D$1156,MATCH(C25,Leikmannaskrá!$A$2:$A$1156,0),2)</f>
        <v>120907-2980</v>
      </c>
      <c r="E25" s="49" t="str">
        <f>INDEX(Leikmannaskrá!$A$2:$D$1156,MATCH(C25,Leikmannaskrá!$A$2:$A$1156,0),3)</f>
        <v>BH</v>
      </c>
      <c r="F25" s="47">
        <f>SUM(LARGE(H25:O25,{1;2;3;4;5}))</f>
        <v>3985</v>
      </c>
      <c r="G25" s="47">
        <f>SUM(H25:O25)</f>
        <v>4235</v>
      </c>
      <c r="H25" s="60">
        <v>250</v>
      </c>
      <c r="I25" s="60">
        <v>1275</v>
      </c>
      <c r="J25" s="60">
        <v>0</v>
      </c>
      <c r="K25" s="60">
        <v>510</v>
      </c>
      <c r="L25" s="60">
        <v>0</v>
      </c>
      <c r="M25" s="60">
        <v>250</v>
      </c>
      <c r="N25" s="60">
        <v>1700</v>
      </c>
      <c r="O25" s="60">
        <v>250</v>
      </c>
      <c r="Q25" s="35"/>
    </row>
    <row r="26" spans="1:17" ht="21" x14ac:dyDescent="0.5">
      <c r="A26" s="47">
        <v>24</v>
      </c>
      <c r="B26" s="47" t="s">
        <v>587</v>
      </c>
      <c r="C26" s="55" t="s">
        <v>286</v>
      </c>
      <c r="D26" s="49" t="str">
        <f>INDEX(Leikmannaskrá!$A$2:$D$1156,MATCH(C26,Leikmannaskrá!$A$2:$A$1156,0),2)</f>
        <v>281192-2489</v>
      </c>
      <c r="E26" s="49" t="str">
        <f>INDEX(Leikmannaskrá!$A$2:$D$1156,MATCH(C26,Leikmannaskrá!$A$2:$A$1156,0),3)</f>
        <v>BH</v>
      </c>
      <c r="F26" s="47">
        <f>SUM(LARGE(H26:O26,{1;2;3;4;5}))</f>
        <v>3825</v>
      </c>
      <c r="G26" s="47">
        <f>SUM(H26:O26)</f>
        <v>3825</v>
      </c>
      <c r="H26" s="60">
        <v>0</v>
      </c>
      <c r="I26" s="60">
        <v>0</v>
      </c>
      <c r="J26" s="60">
        <v>2000</v>
      </c>
      <c r="K26" s="60">
        <v>1700</v>
      </c>
      <c r="L26" s="60">
        <v>0</v>
      </c>
      <c r="M26" s="60">
        <v>0</v>
      </c>
      <c r="N26" s="60">
        <v>0</v>
      </c>
      <c r="O26" s="60">
        <v>125</v>
      </c>
      <c r="Q26" s="35"/>
    </row>
    <row r="27" spans="1:17" ht="21" x14ac:dyDescent="0.5">
      <c r="A27" s="44">
        <v>25</v>
      </c>
      <c r="B27" s="47" t="s">
        <v>587</v>
      </c>
      <c r="C27" s="55" t="s">
        <v>271</v>
      </c>
      <c r="D27" s="49" t="str">
        <f>INDEX(Leikmannaskrá!$A$2:$D$1156,MATCH(C27,Leikmannaskrá!$A$2:$A$1156,0),2)</f>
        <v>030985-4869</v>
      </c>
      <c r="E27" s="49" t="str">
        <f>INDEX(Leikmannaskrá!$A$2:$D$1156,MATCH(C27,Leikmannaskrá!$A$2:$A$1156,0),3)</f>
        <v>KR</v>
      </c>
      <c r="F27" s="47">
        <f>SUM(LARGE(H27:O27,{1;2;3;4;5}))</f>
        <v>3225</v>
      </c>
      <c r="G27" s="47">
        <f>SUM(H27:O27)</f>
        <v>3225</v>
      </c>
      <c r="H27" s="60">
        <v>0</v>
      </c>
      <c r="I27" s="60">
        <v>0</v>
      </c>
      <c r="J27" s="60">
        <v>0</v>
      </c>
      <c r="K27" s="60">
        <v>0</v>
      </c>
      <c r="L27" s="60">
        <v>0</v>
      </c>
      <c r="M27" s="60">
        <v>1275</v>
      </c>
      <c r="N27" s="60">
        <v>250</v>
      </c>
      <c r="O27" s="60">
        <v>1700</v>
      </c>
      <c r="Q27" s="35"/>
    </row>
    <row r="28" spans="1:17" ht="21" x14ac:dyDescent="0.5">
      <c r="A28" s="47">
        <v>26</v>
      </c>
      <c r="B28" s="47" t="s">
        <v>587</v>
      </c>
      <c r="C28" s="55" t="s">
        <v>340</v>
      </c>
      <c r="D28" s="49" t="str">
        <f>INDEX(Leikmannaskrá!$A$2:$D$1156,MATCH(C28,Leikmannaskrá!$A$2:$A$1156,0),2)</f>
        <v>220405-2220</v>
      </c>
      <c r="E28" s="49" t="str">
        <f>INDEX(Leikmannaskrá!$A$2:$D$1156,MATCH(C28,Leikmannaskrá!$A$2:$A$1156,0),3)</f>
        <v>BH</v>
      </c>
      <c r="F28" s="47">
        <f>SUM(LARGE(H28:O28,{1;2;3;4;5}))</f>
        <v>3000</v>
      </c>
      <c r="G28" s="47">
        <f>SUM(H28:O28)</f>
        <v>3000</v>
      </c>
      <c r="H28" s="60">
        <v>0</v>
      </c>
      <c r="I28" s="60">
        <v>0</v>
      </c>
      <c r="J28" s="60">
        <v>0</v>
      </c>
      <c r="K28" s="60">
        <v>2000</v>
      </c>
      <c r="L28" s="60">
        <v>250</v>
      </c>
      <c r="M28" s="60">
        <v>250</v>
      </c>
      <c r="N28" s="60">
        <v>250</v>
      </c>
      <c r="O28" s="60">
        <v>250</v>
      </c>
      <c r="Q28" s="35"/>
    </row>
    <row r="29" spans="1:17" ht="21" x14ac:dyDescent="0.5">
      <c r="A29" s="44">
        <v>27</v>
      </c>
      <c r="B29" s="47" t="s">
        <v>587</v>
      </c>
      <c r="C29" s="55" t="s">
        <v>64</v>
      </c>
      <c r="D29" s="49" t="str">
        <f>INDEX(Leikmannaskrá!$A$2:$D$1156,MATCH(C29,Leikmannaskrá!$A$2:$A$1156,0),2)</f>
        <v>311285-2119</v>
      </c>
      <c r="E29" s="49" t="str">
        <f>INDEX(Leikmannaskrá!$A$2:$D$1156,MATCH(C29,Leikmannaskrá!$A$2:$A$1156,0),3)</f>
        <v>UMFA</v>
      </c>
      <c r="F29" s="47">
        <f>SUM(LARGE(H29:O29,{1;2;3;4;5}))</f>
        <v>2975</v>
      </c>
      <c r="G29" s="47">
        <f>SUM(H29:O29)</f>
        <v>2975</v>
      </c>
      <c r="H29" s="60">
        <v>0</v>
      </c>
      <c r="I29" s="60">
        <v>1700</v>
      </c>
      <c r="J29" s="60">
        <v>0</v>
      </c>
      <c r="K29" s="60">
        <v>1275</v>
      </c>
      <c r="L29" s="60">
        <v>0</v>
      </c>
      <c r="M29" s="60">
        <v>0</v>
      </c>
      <c r="N29" s="60">
        <v>0</v>
      </c>
      <c r="O29" s="60">
        <v>0</v>
      </c>
      <c r="Q29" s="35"/>
    </row>
    <row r="30" spans="1:17" ht="21" x14ac:dyDescent="0.5">
      <c r="A30" s="47">
        <v>28</v>
      </c>
      <c r="B30" s="47" t="s">
        <v>587</v>
      </c>
      <c r="C30" s="55" t="s">
        <v>267</v>
      </c>
      <c r="D30" s="49" t="str">
        <f>INDEX(Leikmannaskrá!$A$2:$D$1156,MATCH(C30,Leikmannaskrá!$A$2:$A$1156,0),2)</f>
        <v>160570-5399</v>
      </c>
      <c r="E30" s="49" t="str">
        <f>INDEX(Leikmannaskrá!$A$2:$D$1156,MATCH(C30,Leikmannaskrá!$A$2:$A$1156,0),3)</f>
        <v>UMFA</v>
      </c>
      <c r="F30" s="47">
        <f>SUM(LARGE(H30:O30,{1;2;3;4;5}))</f>
        <v>2925</v>
      </c>
      <c r="G30" s="47">
        <f>SUM(H30:O30)</f>
        <v>3050</v>
      </c>
      <c r="H30" s="60">
        <v>0</v>
      </c>
      <c r="I30" s="60">
        <v>0</v>
      </c>
      <c r="J30" s="60">
        <v>1700</v>
      </c>
      <c r="K30" s="60">
        <v>850</v>
      </c>
      <c r="L30" s="60">
        <v>125</v>
      </c>
      <c r="M30" s="60">
        <v>125</v>
      </c>
      <c r="N30" s="60">
        <v>125</v>
      </c>
      <c r="O30" s="60">
        <v>125</v>
      </c>
      <c r="Q30" s="35"/>
    </row>
    <row r="31" spans="1:17" ht="21" x14ac:dyDescent="0.5">
      <c r="A31" s="44">
        <v>29</v>
      </c>
      <c r="B31" s="47" t="s">
        <v>587</v>
      </c>
      <c r="C31" s="55" t="s">
        <v>452</v>
      </c>
      <c r="D31" s="49" t="str">
        <f>INDEX(Leikmannaskrá!$A$2:$D$1156,MATCH(C31,Leikmannaskrá!$A$2:$A$1156,0),2)</f>
        <v>060508-3480</v>
      </c>
      <c r="E31" s="49" t="str">
        <f>INDEX(Leikmannaskrá!$A$2:$D$1156,MATCH(C31,Leikmannaskrá!$A$2:$A$1156,0),3)</f>
        <v>BH</v>
      </c>
      <c r="F31" s="47">
        <f>SUM(LARGE(H31:O31,{1;2;3;4;5}))</f>
        <v>2600</v>
      </c>
      <c r="G31" s="47">
        <f>SUM(H31:O31)</f>
        <v>2600</v>
      </c>
      <c r="H31" s="60">
        <v>1200</v>
      </c>
      <c r="I31" s="60">
        <v>0</v>
      </c>
      <c r="J31" s="60">
        <v>0</v>
      </c>
      <c r="K31" s="60">
        <v>0</v>
      </c>
      <c r="L31" s="60">
        <v>1275</v>
      </c>
      <c r="M31" s="60">
        <v>0</v>
      </c>
      <c r="N31" s="60">
        <v>0</v>
      </c>
      <c r="O31" s="60">
        <v>125</v>
      </c>
      <c r="Q31" s="35"/>
    </row>
    <row r="32" spans="1:17" ht="21" x14ac:dyDescent="0.5">
      <c r="A32" s="47">
        <v>30</v>
      </c>
      <c r="B32" s="47" t="s">
        <v>587</v>
      </c>
      <c r="C32" s="55" t="s">
        <v>183</v>
      </c>
      <c r="D32" s="49" t="str">
        <f>INDEX(Leikmannaskrá!$A$2:$D$1156,MATCH(C32,Leikmannaskrá!$A$2:$A$1156,0),2)</f>
        <v>091159-2879</v>
      </c>
      <c r="E32" s="49" t="str">
        <f>INDEX(Leikmannaskrá!$A$2:$D$1156,MATCH(C32,Leikmannaskrá!$A$2:$A$1156,0),3)</f>
        <v>UMFA</v>
      </c>
      <c r="F32" s="47">
        <f>SUM(LARGE(H32:O32,{1;2;3;4;5}))</f>
        <v>2250</v>
      </c>
      <c r="G32" s="47">
        <f>SUM(H32:O32)</f>
        <v>2250</v>
      </c>
      <c r="H32" s="60">
        <v>0</v>
      </c>
      <c r="I32" s="60">
        <v>0</v>
      </c>
      <c r="J32" s="60">
        <v>0</v>
      </c>
      <c r="K32" s="60">
        <v>125</v>
      </c>
      <c r="L32" s="60">
        <v>0</v>
      </c>
      <c r="M32" s="60">
        <v>850</v>
      </c>
      <c r="N32" s="60">
        <v>1275</v>
      </c>
      <c r="O32" s="60">
        <v>0</v>
      </c>
      <c r="Q32" s="35"/>
    </row>
    <row r="33" spans="1:21" ht="21" x14ac:dyDescent="0.5">
      <c r="A33" s="44">
        <v>31</v>
      </c>
      <c r="B33" s="47" t="s">
        <v>587</v>
      </c>
      <c r="C33" s="55" t="s">
        <v>358</v>
      </c>
      <c r="D33" s="49" t="str">
        <f>INDEX(Leikmannaskrá!$A$2:$D$1156,MATCH(C33,Leikmannaskrá!$A$2:$A$1156,0),2)</f>
        <v>310880-3969</v>
      </c>
      <c r="E33" s="49" t="str">
        <f>INDEX(Leikmannaskrá!$A$2:$D$1156,MATCH(C33,Leikmannaskrá!$A$2:$A$1156,0),3)</f>
        <v>BH</v>
      </c>
      <c r="F33" s="47">
        <f>SUM(LARGE(H33:O33,{1;2;3;4;5}))</f>
        <v>2250</v>
      </c>
      <c r="G33" s="47">
        <f>SUM(H33:O33)</f>
        <v>2250</v>
      </c>
      <c r="H33" s="60">
        <v>2000</v>
      </c>
      <c r="I33" s="60">
        <v>0</v>
      </c>
      <c r="J33" s="60">
        <v>0</v>
      </c>
      <c r="K33" s="60">
        <v>0</v>
      </c>
      <c r="L33" s="60">
        <v>0</v>
      </c>
      <c r="M33" s="60">
        <v>0</v>
      </c>
      <c r="N33" s="60">
        <v>0</v>
      </c>
      <c r="O33" s="60">
        <v>250</v>
      </c>
      <c r="Q33" s="35"/>
    </row>
    <row r="34" spans="1:21" ht="21" x14ac:dyDescent="0.5">
      <c r="A34" s="47">
        <v>32</v>
      </c>
      <c r="B34" s="47" t="s">
        <v>587</v>
      </c>
      <c r="C34" s="55" t="s">
        <v>413</v>
      </c>
      <c r="D34" s="49" t="str">
        <f>INDEX(Leikmannaskrá!$A$2:$D$1156,MATCH(C34,Leikmannaskrá!$A$2:$A$1156,0),2)</f>
        <v>090807-4390</v>
      </c>
      <c r="E34" s="49" t="str">
        <f>INDEX(Leikmannaskrá!$A$2:$D$1156,MATCH(C34,Leikmannaskrá!$A$2:$A$1156,0),3)</f>
        <v>ÍA</v>
      </c>
      <c r="F34" s="47">
        <f>SUM(LARGE(H34:O34,{1;2;3;4;5}))</f>
        <v>2000</v>
      </c>
      <c r="G34" s="47">
        <f>SUM(H34:O34)</f>
        <v>2000</v>
      </c>
      <c r="H34" s="60">
        <v>0</v>
      </c>
      <c r="I34" s="60">
        <v>0</v>
      </c>
      <c r="J34" s="60">
        <v>0</v>
      </c>
      <c r="K34" s="60">
        <v>0</v>
      </c>
      <c r="L34" s="60">
        <v>2000</v>
      </c>
      <c r="M34" s="60">
        <v>0</v>
      </c>
      <c r="N34" s="60">
        <v>0</v>
      </c>
      <c r="O34" s="60">
        <v>0</v>
      </c>
      <c r="Q34" s="35"/>
    </row>
    <row r="35" spans="1:21" ht="21" x14ac:dyDescent="0.5">
      <c r="A35" s="44">
        <v>33</v>
      </c>
      <c r="B35" s="47" t="s">
        <v>587</v>
      </c>
      <c r="C35" s="55" t="s">
        <v>189</v>
      </c>
      <c r="D35" s="49" t="str">
        <f>INDEX(Leikmannaskrá!$A$2:$D$1156,MATCH(C35,Leikmannaskrá!$A$2:$A$1156,0),2)</f>
        <v>150300-3390</v>
      </c>
      <c r="E35" s="49" t="str">
        <f>INDEX(Leikmannaskrá!$A$2:$D$1156,MATCH(C35,Leikmannaskrá!$A$2:$A$1156,0),3)</f>
        <v>TBR</v>
      </c>
      <c r="F35" s="47">
        <f>SUM(LARGE(H35:O35,{1;2;3;4;5}))</f>
        <v>2000</v>
      </c>
      <c r="G35" s="47">
        <f>SUM(H35:O35)</f>
        <v>2000</v>
      </c>
      <c r="H35" s="60">
        <v>0</v>
      </c>
      <c r="I35" s="60">
        <v>0</v>
      </c>
      <c r="J35" s="60">
        <v>0</v>
      </c>
      <c r="K35" s="60">
        <v>2000</v>
      </c>
      <c r="L35" s="60">
        <v>0</v>
      </c>
      <c r="M35" s="60">
        <v>0</v>
      </c>
      <c r="N35" s="60">
        <v>0</v>
      </c>
      <c r="O35" s="60">
        <v>0</v>
      </c>
      <c r="Q35" s="35"/>
    </row>
    <row r="36" spans="1:21" ht="21" x14ac:dyDescent="0.5">
      <c r="A36" s="47">
        <v>34</v>
      </c>
      <c r="B36" s="47" t="s">
        <v>587</v>
      </c>
      <c r="C36" s="71" t="s">
        <v>649</v>
      </c>
      <c r="D36" s="49" t="str">
        <f>INDEX(Leikmannaskrá!$A$2:$D$1156,MATCH(C36,Leikmannaskrá!$A$2:$A$1156,0),2)</f>
        <v>181108-2070</v>
      </c>
      <c r="E36" s="49" t="str">
        <f>INDEX(Leikmannaskrá!$A$2:$D$1156,MATCH(C36,Leikmannaskrá!$A$2:$A$1156,0),3)</f>
        <v>TBR</v>
      </c>
      <c r="F36" s="47">
        <f>SUM(LARGE(H36:O36,{1;2;3;4;5}))</f>
        <v>1910</v>
      </c>
      <c r="G36" s="47">
        <f>SUM(H36:O36)</f>
        <v>1910</v>
      </c>
      <c r="H36" s="60">
        <v>510</v>
      </c>
      <c r="I36" s="60">
        <v>0</v>
      </c>
      <c r="J36" s="60">
        <v>1275</v>
      </c>
      <c r="K36" s="60">
        <v>0</v>
      </c>
      <c r="L36" s="60">
        <v>0</v>
      </c>
      <c r="M36" s="60">
        <v>0</v>
      </c>
      <c r="N36" s="60">
        <v>125</v>
      </c>
      <c r="O36" s="60">
        <v>0</v>
      </c>
      <c r="Q36" s="35"/>
    </row>
    <row r="37" spans="1:21" ht="21" x14ac:dyDescent="0.5">
      <c r="A37" s="44">
        <v>35</v>
      </c>
      <c r="B37" s="47" t="s">
        <v>587</v>
      </c>
      <c r="C37" s="55" t="s">
        <v>344</v>
      </c>
      <c r="D37" s="49" t="str">
        <f>INDEX(Leikmannaskrá!$A$2:$D$1156,MATCH(C37,Leikmannaskrá!$A$2:$A$1156,0),2)</f>
        <v>230205-2130</v>
      </c>
      <c r="E37" s="49" t="str">
        <f>INDEX(Leikmannaskrá!$A$2:$D$1156,MATCH(C37,Leikmannaskrá!$A$2:$A$1156,0),3)</f>
        <v>TBR</v>
      </c>
      <c r="F37" s="47">
        <f>SUM(LARGE(H37:O37,{1;2;3;4;5}))</f>
        <v>1825</v>
      </c>
      <c r="G37" s="47">
        <f>SUM(H37:O37)</f>
        <v>1825</v>
      </c>
      <c r="H37" s="60">
        <v>0</v>
      </c>
      <c r="I37" s="60">
        <v>0</v>
      </c>
      <c r="J37" s="60">
        <v>0</v>
      </c>
      <c r="K37" s="60">
        <v>850</v>
      </c>
      <c r="L37" s="60">
        <v>125</v>
      </c>
      <c r="M37" s="60">
        <v>0</v>
      </c>
      <c r="N37" s="60">
        <v>0</v>
      </c>
      <c r="O37" s="60">
        <v>850</v>
      </c>
      <c r="Q37" s="35"/>
    </row>
    <row r="38" spans="1:21" ht="21" x14ac:dyDescent="0.5">
      <c r="A38" s="47">
        <v>36</v>
      </c>
      <c r="B38" s="47" t="s">
        <v>587</v>
      </c>
      <c r="C38" s="48" t="s">
        <v>520</v>
      </c>
      <c r="D38" s="49" t="str">
        <f>INDEX(Leikmannaskrá!$A$2:$D$1156,MATCH(C38,Leikmannaskrá!$A$2:$A$1156,0),2)</f>
        <v>150178-4959</v>
      </c>
      <c r="E38" s="49" t="str">
        <f>INDEX(Leikmannaskrá!$A$2:$D$1156,MATCH(C38,Leikmannaskrá!$A$2:$A$1156,0),3)</f>
        <v>TBR</v>
      </c>
      <c r="F38" s="47">
        <f>SUM(LARGE(H38:O38,{1;2;3;4;5}))</f>
        <v>1700</v>
      </c>
      <c r="G38" s="47">
        <f>SUM(H38:O38)</f>
        <v>1700</v>
      </c>
      <c r="H38" s="60">
        <v>250</v>
      </c>
      <c r="I38" s="60">
        <v>1200</v>
      </c>
      <c r="J38" s="60">
        <v>0</v>
      </c>
      <c r="K38" s="60">
        <v>0</v>
      </c>
      <c r="L38" s="60">
        <v>0</v>
      </c>
      <c r="M38" s="60">
        <v>0</v>
      </c>
      <c r="N38" s="60">
        <v>0</v>
      </c>
      <c r="O38" s="60">
        <v>250</v>
      </c>
      <c r="Q38" s="35"/>
    </row>
    <row r="39" spans="1:21" ht="21" x14ac:dyDescent="0.5">
      <c r="A39" s="44">
        <v>37</v>
      </c>
      <c r="B39" s="47" t="s">
        <v>587</v>
      </c>
      <c r="C39" s="71" t="s">
        <v>679</v>
      </c>
      <c r="D39" s="49" t="str">
        <f>INDEX(Leikmannaskrá!$A$2:$D$1156,MATCH(C39,Leikmannaskrá!$A$2:$A$1156,0),2)</f>
        <v>100896-5169</v>
      </c>
      <c r="E39" s="49" t="str">
        <f>INDEX(Leikmannaskrá!$A$2:$D$1156,MATCH(C39,Leikmannaskrá!$A$2:$A$1156,0),3)</f>
        <v>ÍA</v>
      </c>
      <c r="F39" s="47">
        <f>SUM(LARGE(H39:O39,{1;2;3;4;5}))</f>
        <v>1275</v>
      </c>
      <c r="G39" s="47">
        <f>SUM(H39:O39)</f>
        <v>1275</v>
      </c>
      <c r="H39" s="60">
        <v>0</v>
      </c>
      <c r="I39" s="60">
        <v>0</v>
      </c>
      <c r="J39" s="60">
        <v>0</v>
      </c>
      <c r="K39" s="60">
        <v>0</v>
      </c>
      <c r="L39" s="60">
        <v>0</v>
      </c>
      <c r="M39" s="60">
        <v>0</v>
      </c>
      <c r="N39" s="60">
        <v>0</v>
      </c>
      <c r="O39" s="60">
        <v>1275</v>
      </c>
      <c r="Q39" s="35"/>
    </row>
    <row r="40" spans="1:21" ht="21" x14ac:dyDescent="0.5">
      <c r="A40" s="47">
        <v>38</v>
      </c>
      <c r="B40" s="47" t="s">
        <v>587</v>
      </c>
      <c r="C40" s="55" t="s">
        <v>672</v>
      </c>
      <c r="D40" s="49" t="str">
        <f>INDEX(Leikmannaskrá!$A$2:$D$1156,MATCH(C40,Leikmannaskrá!$A$2:$A$1156,0),2)</f>
        <v>140710-2610</v>
      </c>
      <c r="E40" s="49" t="str">
        <f>INDEX(Leikmannaskrá!$A$2:$D$1156,MATCH(C40,Leikmannaskrá!$A$2:$A$1156,0),3)</f>
        <v>TBS</v>
      </c>
      <c r="F40" s="47">
        <f>SUM(LARGE(H40:O40,{1;2;3;4;5}))</f>
        <v>850</v>
      </c>
      <c r="G40" s="47">
        <f>SUM(H40:O40)</f>
        <v>850</v>
      </c>
      <c r="H40" s="60">
        <v>850</v>
      </c>
      <c r="I40" s="60">
        <v>0</v>
      </c>
      <c r="J40" s="60">
        <v>0</v>
      </c>
      <c r="K40" s="60">
        <v>0</v>
      </c>
      <c r="L40" s="60">
        <v>0</v>
      </c>
      <c r="M40" s="60">
        <v>0</v>
      </c>
      <c r="N40" s="60">
        <v>0</v>
      </c>
      <c r="O40" s="60">
        <v>0</v>
      </c>
      <c r="Q40" s="35"/>
    </row>
    <row r="41" spans="1:21" ht="21" x14ac:dyDescent="0.5">
      <c r="A41" s="44">
        <v>39</v>
      </c>
      <c r="B41" s="47" t="s">
        <v>587</v>
      </c>
      <c r="C41" s="55" t="s">
        <v>88</v>
      </c>
      <c r="D41" s="49" t="str">
        <f>INDEX(Leikmannaskrá!$A$2:$D$1156,MATCH(C41,Leikmannaskrá!$A$2:$A$1156,0),2)</f>
        <v>161194-2049</v>
      </c>
      <c r="E41" s="49" t="str">
        <f>INDEX(Leikmannaskrá!$A$2:$D$1156,MATCH(C41,Leikmannaskrá!$A$2:$A$1156,0),3)</f>
        <v>UMFA</v>
      </c>
      <c r="F41" s="47">
        <f>SUM(LARGE(H41:O41,{1;2;3;4;5}))</f>
        <v>850</v>
      </c>
      <c r="G41" s="47">
        <f>SUM(H41:O41)</f>
        <v>850</v>
      </c>
      <c r="H41" s="60">
        <v>0</v>
      </c>
      <c r="I41" s="60">
        <v>0</v>
      </c>
      <c r="J41" s="60">
        <v>0</v>
      </c>
      <c r="K41" s="60">
        <v>0</v>
      </c>
      <c r="L41" s="60">
        <v>850</v>
      </c>
      <c r="M41" s="60">
        <v>0</v>
      </c>
      <c r="N41" s="60">
        <v>0</v>
      </c>
      <c r="O41" s="60">
        <v>0</v>
      </c>
      <c r="Q41" s="35"/>
      <c r="R41" s="35"/>
      <c r="T41" s="54"/>
      <c r="U41" s="54"/>
    </row>
    <row r="42" spans="1:21" ht="21" x14ac:dyDescent="0.5">
      <c r="A42" s="47">
        <v>40</v>
      </c>
      <c r="B42" s="47" t="s">
        <v>587</v>
      </c>
      <c r="C42" s="55" t="s">
        <v>70</v>
      </c>
      <c r="D42" s="49" t="str">
        <f>INDEX(Leikmannaskrá!$A$2:$D$1156,MATCH(C42,Leikmannaskrá!$A$2:$A$1156,0),2)</f>
        <v>300590-5869</v>
      </c>
      <c r="E42" s="49" t="str">
        <f>INDEX(Leikmannaskrá!$A$2:$D$1156,MATCH(C42,Leikmannaskrá!$A$2:$A$1156,0),3)</f>
        <v>KR</v>
      </c>
      <c r="F42" s="47">
        <f>SUM(LARGE(H42:O42,{1;2;3;4;5}))</f>
        <v>850</v>
      </c>
      <c r="G42" s="47">
        <f>SUM(H42:O42)</f>
        <v>850</v>
      </c>
      <c r="H42" s="60">
        <v>0</v>
      </c>
      <c r="I42" s="60">
        <v>0</v>
      </c>
      <c r="J42" s="60">
        <v>0</v>
      </c>
      <c r="K42" s="60">
        <v>0</v>
      </c>
      <c r="L42" s="60">
        <v>0</v>
      </c>
      <c r="M42" s="60">
        <v>0</v>
      </c>
      <c r="N42" s="60">
        <v>850</v>
      </c>
      <c r="O42" s="60">
        <v>0</v>
      </c>
      <c r="Q42" s="35"/>
      <c r="R42" s="35"/>
      <c r="T42" s="54"/>
      <c r="U42" s="54"/>
    </row>
    <row r="43" spans="1:21" ht="21" x14ac:dyDescent="0.5">
      <c r="A43" s="44">
        <v>41</v>
      </c>
      <c r="B43" s="47" t="s">
        <v>587</v>
      </c>
      <c r="C43" s="55" t="s">
        <v>229</v>
      </c>
      <c r="D43" s="49" t="str">
        <f>INDEX(Leikmannaskrá!$A$2:$D$1156,MATCH(C43,Leikmannaskrá!$A$2:$A$1156,0),2)</f>
        <v>260303-2870</v>
      </c>
      <c r="E43" s="49" t="str">
        <f>INDEX(Leikmannaskrá!$A$2:$D$1156,MATCH(C43,Leikmannaskrá!$A$2:$A$1156,0),3)</f>
        <v>BH</v>
      </c>
      <c r="F43" s="47">
        <f>SUM(LARGE(H43:O43,{1;2;3;4;5}))</f>
        <v>850</v>
      </c>
      <c r="G43" s="47">
        <f>SUM(H43:O43)</f>
        <v>850</v>
      </c>
      <c r="H43" s="60">
        <v>0</v>
      </c>
      <c r="I43" s="60">
        <v>0</v>
      </c>
      <c r="J43" s="60">
        <v>0</v>
      </c>
      <c r="K43" s="60">
        <v>0</v>
      </c>
      <c r="L43" s="60">
        <v>0</v>
      </c>
      <c r="M43" s="60">
        <v>0</v>
      </c>
      <c r="N43" s="60">
        <v>0</v>
      </c>
      <c r="O43" s="60">
        <v>850</v>
      </c>
      <c r="Q43" s="35"/>
      <c r="R43" s="35"/>
      <c r="T43" s="54"/>
      <c r="U43" s="54"/>
    </row>
    <row r="44" spans="1:21" ht="21" x14ac:dyDescent="0.5">
      <c r="A44" s="47">
        <v>42</v>
      </c>
      <c r="B44" s="47" t="s">
        <v>587</v>
      </c>
      <c r="C44" s="55" t="s">
        <v>540</v>
      </c>
      <c r="D44" s="49" t="str">
        <f>INDEX(Leikmannaskrá!$A$2:$D$1156,MATCH(C44,Leikmannaskrá!$A$2:$A$1156,0),2)</f>
        <v>020108-3710</v>
      </c>
      <c r="E44" s="49" t="str">
        <f>INDEX(Leikmannaskrá!$A$2:$D$1156,MATCH(C44,Leikmannaskrá!$A$2:$A$1156,0),3)</f>
        <v>Hamar</v>
      </c>
      <c r="F44" s="47">
        <f>SUM(LARGE(H44:O44,{1;2;3;4;5}))</f>
        <v>635</v>
      </c>
      <c r="G44" s="47">
        <f>SUM(H44:O44)</f>
        <v>635</v>
      </c>
      <c r="H44" s="60">
        <v>0</v>
      </c>
      <c r="I44" s="60">
        <v>0</v>
      </c>
      <c r="J44" s="60">
        <v>0</v>
      </c>
      <c r="K44" s="60">
        <v>510</v>
      </c>
      <c r="L44" s="60">
        <v>0</v>
      </c>
      <c r="M44" s="60">
        <v>125</v>
      </c>
      <c r="N44" s="60">
        <v>0</v>
      </c>
      <c r="O44" s="60">
        <v>0</v>
      </c>
      <c r="Q44" s="35"/>
      <c r="R44" s="35"/>
      <c r="T44" s="54"/>
      <c r="U44" s="54"/>
    </row>
    <row r="45" spans="1:21" ht="21" x14ac:dyDescent="0.5">
      <c r="A45" s="44">
        <v>43</v>
      </c>
      <c r="B45" s="47" t="s">
        <v>587</v>
      </c>
      <c r="C45" s="48" t="s">
        <v>185</v>
      </c>
      <c r="D45" s="49" t="str">
        <f>INDEX(Leikmannaskrá!$A$2:$D$1156,MATCH(C45,Leikmannaskrá!$A$2:$A$1156,0),2)</f>
        <v>300595-3169</v>
      </c>
      <c r="E45" s="49" t="str">
        <f>INDEX(Leikmannaskrá!$A$2:$D$1156,MATCH(C45,Leikmannaskrá!$A$2:$A$1156,0),3)</f>
        <v>TBR</v>
      </c>
      <c r="F45" s="47">
        <f>SUM(LARGE(H45:O45,{1;2;3;4;5}))</f>
        <v>500</v>
      </c>
      <c r="G45" s="47">
        <f>SUM(H45:O45)</f>
        <v>500</v>
      </c>
      <c r="H45" s="60">
        <v>0</v>
      </c>
      <c r="I45" s="60">
        <v>0</v>
      </c>
      <c r="J45" s="60">
        <v>0</v>
      </c>
      <c r="K45" s="60">
        <v>0</v>
      </c>
      <c r="L45" s="60">
        <v>0</v>
      </c>
      <c r="M45" s="60">
        <v>0</v>
      </c>
      <c r="N45" s="60">
        <v>0</v>
      </c>
      <c r="O45" s="60">
        <v>500</v>
      </c>
      <c r="Q45" s="35"/>
      <c r="R45" s="35"/>
      <c r="T45" s="54"/>
      <c r="U45" s="54"/>
    </row>
    <row r="46" spans="1:21" ht="21" x14ac:dyDescent="0.5">
      <c r="A46" s="47">
        <v>44</v>
      </c>
      <c r="B46" s="47" t="s">
        <v>587</v>
      </c>
      <c r="C46" s="55" t="s">
        <v>696</v>
      </c>
      <c r="D46" s="49" t="str">
        <f>INDEX(Leikmannaskrá!$A$2:$D$1156,MATCH(C46,Leikmannaskrá!$A$2:$A$1156,0),2)</f>
        <v>181075-4309</v>
      </c>
      <c r="E46" s="49" t="str">
        <f>INDEX(Leikmannaskrá!$A$2:$D$1156,MATCH(C46,Leikmannaskrá!$A$2:$A$1156,0),3)</f>
        <v>UMFA</v>
      </c>
      <c r="F46" s="47">
        <f>SUM(LARGE(H46:O46,{1;2;3;4;5}))</f>
        <v>375</v>
      </c>
      <c r="G46" s="47">
        <f>SUM(H46:O46)</f>
        <v>375</v>
      </c>
      <c r="H46" s="60">
        <v>0</v>
      </c>
      <c r="I46" s="60">
        <v>0</v>
      </c>
      <c r="J46" s="60">
        <v>0</v>
      </c>
      <c r="K46" s="60">
        <v>0</v>
      </c>
      <c r="L46" s="60">
        <v>125</v>
      </c>
      <c r="M46" s="60">
        <v>125</v>
      </c>
      <c r="N46" s="60">
        <v>125</v>
      </c>
      <c r="O46" s="60">
        <v>0</v>
      </c>
      <c r="Q46" s="35"/>
      <c r="R46" s="35"/>
      <c r="T46" s="54"/>
      <c r="U46" s="54"/>
    </row>
    <row r="47" spans="1:21" ht="21" x14ac:dyDescent="0.5">
      <c r="A47" s="44">
        <v>45</v>
      </c>
      <c r="B47" s="47" t="s">
        <v>587</v>
      </c>
      <c r="C47" s="66" t="s">
        <v>546</v>
      </c>
      <c r="D47" s="49" t="str">
        <f>INDEX(Leikmannaskrá!$A$2:$D$1156,MATCH(C47,Leikmannaskrá!$A$2:$A$1156,0),2)</f>
        <v>290597-2699</v>
      </c>
      <c r="E47" s="49" t="str">
        <f>INDEX(Leikmannaskrá!$A$2:$D$1156,MATCH(C47,Leikmannaskrá!$A$2:$A$1156,0),3)</f>
        <v>TBR</v>
      </c>
      <c r="F47" s="47">
        <f>SUM(LARGE(H47:O47,{1;2;3;4;5}))</f>
        <v>250</v>
      </c>
      <c r="G47" s="47">
        <f>SUM(H47:O47)</f>
        <v>250</v>
      </c>
      <c r="H47" s="60">
        <v>0</v>
      </c>
      <c r="I47" s="60">
        <v>0</v>
      </c>
      <c r="J47" s="60">
        <v>0</v>
      </c>
      <c r="K47" s="60">
        <v>0</v>
      </c>
      <c r="L47" s="60">
        <v>0</v>
      </c>
      <c r="M47" s="60">
        <v>0</v>
      </c>
      <c r="N47" s="60">
        <v>250</v>
      </c>
      <c r="O47" s="60">
        <v>0</v>
      </c>
      <c r="Q47" s="35"/>
      <c r="R47" s="35"/>
      <c r="T47" s="54"/>
      <c r="U47" s="54"/>
    </row>
    <row r="48" spans="1:21" ht="21" x14ac:dyDescent="0.5">
      <c r="A48" s="47">
        <v>46</v>
      </c>
      <c r="B48" s="47" t="s">
        <v>587</v>
      </c>
      <c r="C48" s="55" t="s">
        <v>338</v>
      </c>
      <c r="D48" s="49" t="str">
        <f>INDEX(Leikmannaskrá!$A$2:$D$1156,MATCH(C48,Leikmannaskrá!$A$2:$A$1156,0),2)</f>
        <v>280604-2240</v>
      </c>
      <c r="E48" s="49" t="str">
        <f>INDEX(Leikmannaskrá!$A$2:$D$1156,MATCH(C48,Leikmannaskrá!$A$2:$A$1156,0),3)</f>
        <v>BH</v>
      </c>
      <c r="F48" s="47">
        <f>SUM(LARGE(H48:O48,{1;2;3;4;5}))</f>
        <v>125</v>
      </c>
      <c r="G48" s="47">
        <f>SUM(H48:O48)</f>
        <v>125</v>
      </c>
      <c r="H48" s="60">
        <v>0</v>
      </c>
      <c r="I48" s="60">
        <v>0</v>
      </c>
      <c r="J48" s="60">
        <v>0</v>
      </c>
      <c r="K48" s="60">
        <v>0</v>
      </c>
      <c r="L48" s="60">
        <v>0</v>
      </c>
      <c r="M48" s="60">
        <v>0</v>
      </c>
      <c r="N48" s="60">
        <v>0</v>
      </c>
      <c r="O48" s="60">
        <v>125</v>
      </c>
      <c r="Q48" s="35"/>
      <c r="R48" s="35"/>
      <c r="T48" s="54"/>
      <c r="U48" s="54"/>
    </row>
    <row r="49" spans="1:21" ht="21" x14ac:dyDescent="0.5">
      <c r="A49" s="44">
        <v>47</v>
      </c>
      <c r="B49" s="47" t="s">
        <v>587</v>
      </c>
      <c r="C49" s="55" t="s">
        <v>548</v>
      </c>
      <c r="D49" s="49" t="str">
        <f>INDEX(Leikmannaskrá!$A$2:$D$1156,MATCH(C49,Leikmannaskrá!$A$2:$A$1156,0),2)</f>
        <v>041204-2060</v>
      </c>
      <c r="E49" s="49" t="str">
        <f>INDEX(Leikmannaskrá!$A$2:$D$1156,MATCH(C49,Leikmannaskrá!$A$2:$A$1156,0),3)</f>
        <v>TBR</v>
      </c>
      <c r="F49" s="47">
        <f>SUM(LARGE(H49:O49,{1;2;3;4;5}))</f>
        <v>125</v>
      </c>
      <c r="G49" s="47">
        <f>SUM(H49:O49)</f>
        <v>125</v>
      </c>
      <c r="H49" s="60">
        <v>0</v>
      </c>
      <c r="I49" s="60">
        <v>0</v>
      </c>
      <c r="J49" s="60">
        <v>0</v>
      </c>
      <c r="K49" s="60">
        <v>125</v>
      </c>
      <c r="L49" s="60">
        <v>0</v>
      </c>
      <c r="M49" s="60">
        <v>0</v>
      </c>
      <c r="N49" s="60">
        <v>0</v>
      </c>
      <c r="O49" s="60">
        <v>0</v>
      </c>
      <c r="Q49" s="35"/>
      <c r="R49" s="35"/>
      <c r="T49" s="54"/>
      <c r="U49" s="54"/>
    </row>
    <row r="50" spans="1:21" ht="21" x14ac:dyDescent="0.5">
      <c r="A50" s="47">
        <v>48</v>
      </c>
      <c r="B50" s="47" t="s">
        <v>587</v>
      </c>
      <c r="C50" s="55" t="s">
        <v>378</v>
      </c>
      <c r="D50" s="49" t="str">
        <f>INDEX(Leikmannaskrá!$A$2:$D$1156,MATCH(C50,Leikmannaskrá!$A$2:$A$1156,0),2)</f>
        <v>120594-3119</v>
      </c>
      <c r="E50" s="49" t="str">
        <f>INDEX(Leikmannaskrá!$A$2:$D$1156,MATCH(C50,Leikmannaskrá!$A$2:$A$1156,0),3)</f>
        <v>TBS</v>
      </c>
      <c r="F50" s="47">
        <f>SUM(LARGE(H50:O50,{1;2;3;4;5}))</f>
        <v>125</v>
      </c>
      <c r="G50" s="47">
        <f>SUM(H50:O50)</f>
        <v>125</v>
      </c>
      <c r="H50" s="60">
        <v>0</v>
      </c>
      <c r="I50" s="60">
        <v>0</v>
      </c>
      <c r="J50" s="60">
        <v>0</v>
      </c>
      <c r="K50" s="60">
        <v>125</v>
      </c>
      <c r="L50" s="60">
        <v>0</v>
      </c>
      <c r="M50" s="60">
        <v>0</v>
      </c>
      <c r="N50" s="60">
        <v>0</v>
      </c>
      <c r="O50" s="60">
        <v>0</v>
      </c>
      <c r="Q50" s="35"/>
      <c r="R50" s="35"/>
      <c r="T50" s="54"/>
      <c r="U50" s="54"/>
    </row>
    <row r="51" spans="1:21" ht="21" x14ac:dyDescent="0.5">
      <c r="A51" s="44">
        <v>49</v>
      </c>
      <c r="B51" s="47" t="s">
        <v>587</v>
      </c>
      <c r="C51" s="55" t="s">
        <v>456</v>
      </c>
      <c r="D51" s="49" t="str">
        <f>INDEX(Leikmannaskrá!$A$2:$D$1156,MATCH(C51,Leikmannaskrá!$A$2:$A$1156,0),2)</f>
        <v>160908-2700</v>
      </c>
      <c r="E51" s="49" t="str">
        <f>INDEX(Leikmannaskrá!$A$2:$D$1156,MATCH(C51,Leikmannaskrá!$A$2:$A$1156,0),3)</f>
        <v>KR</v>
      </c>
      <c r="F51" s="47">
        <f>SUM(LARGE(H51:O51,{1;2;3;4;5}))</f>
        <v>125</v>
      </c>
      <c r="G51" s="47">
        <f>SUM(H51:O51)</f>
        <v>125</v>
      </c>
      <c r="H51" s="60">
        <v>0</v>
      </c>
      <c r="I51" s="60">
        <v>0</v>
      </c>
      <c r="J51" s="60">
        <v>0</v>
      </c>
      <c r="K51" s="60">
        <v>0</v>
      </c>
      <c r="L51" s="60">
        <v>0</v>
      </c>
      <c r="M51" s="60">
        <v>125</v>
      </c>
      <c r="N51" s="60">
        <v>0</v>
      </c>
      <c r="O51" s="60">
        <v>0</v>
      </c>
      <c r="Q51" s="35"/>
      <c r="R51" s="35"/>
      <c r="T51" s="54"/>
      <c r="U51" s="54"/>
    </row>
    <row r="52" spans="1:21" ht="21" x14ac:dyDescent="0.5">
      <c r="A52" s="47">
        <v>50</v>
      </c>
      <c r="B52" s="47" t="s">
        <v>587</v>
      </c>
      <c r="C52" s="71" t="s">
        <v>237</v>
      </c>
      <c r="D52" s="49" t="str">
        <f>INDEX(Leikmannaskrá!$A$2:$D$1156,MATCH(C52,Leikmannaskrá!$A$2:$A$1156,0),2)</f>
        <v>050896-2189</v>
      </c>
      <c r="E52" s="49" t="str">
        <f>INDEX(Leikmannaskrá!$A$2:$D$1156,MATCH(C52,Leikmannaskrá!$A$2:$A$1156,0),3)</f>
        <v>BH</v>
      </c>
      <c r="F52" s="47">
        <f>SUM(LARGE(H52:O52,{1;2;3;4;5}))</f>
        <v>125</v>
      </c>
      <c r="G52" s="47">
        <f>SUM(H52:O52)</f>
        <v>125</v>
      </c>
      <c r="H52" s="60">
        <v>0</v>
      </c>
      <c r="I52" s="60">
        <v>0</v>
      </c>
      <c r="J52" s="60">
        <v>0</v>
      </c>
      <c r="K52" s="60">
        <v>0</v>
      </c>
      <c r="L52" s="60">
        <v>0</v>
      </c>
      <c r="M52" s="60">
        <v>0</v>
      </c>
      <c r="N52" s="60">
        <v>0</v>
      </c>
      <c r="O52" s="60">
        <v>125</v>
      </c>
      <c r="Q52" s="35"/>
      <c r="R52" s="35"/>
      <c r="T52" s="54"/>
      <c r="U52" s="54"/>
    </row>
    <row r="53" spans="1:21" ht="21" x14ac:dyDescent="0.5">
      <c r="A53" s="44">
        <v>51</v>
      </c>
      <c r="B53" s="47" t="s">
        <v>587</v>
      </c>
      <c r="C53" s="71" t="s">
        <v>729</v>
      </c>
      <c r="D53" s="49" t="str">
        <f>INDEX(Leikmannaskrá!$A$2:$D$1156,MATCH(C53,Leikmannaskrá!$A$2:$A$1156,0),2)</f>
        <v>240578-4339</v>
      </c>
      <c r="E53" s="49" t="str">
        <f>INDEX(Leikmannaskrá!$A$2:$D$1156,MATCH(C53,Leikmannaskrá!$A$2:$A$1156,0),3)</f>
        <v>BH</v>
      </c>
      <c r="F53" s="47">
        <f>SUM(LARGE(H53:O53,{1;2;3;4;5}))</f>
        <v>125</v>
      </c>
      <c r="G53" s="47">
        <f>SUM(H53:O53)</f>
        <v>125</v>
      </c>
      <c r="H53" s="60">
        <v>0</v>
      </c>
      <c r="I53" s="60">
        <v>0</v>
      </c>
      <c r="J53" s="60">
        <v>0</v>
      </c>
      <c r="K53" s="60">
        <v>0</v>
      </c>
      <c r="L53" s="60">
        <v>0</v>
      </c>
      <c r="M53" s="60">
        <v>0</v>
      </c>
      <c r="N53" s="60">
        <v>0</v>
      </c>
      <c r="O53" s="60">
        <v>125</v>
      </c>
      <c r="Q53" s="35"/>
      <c r="R53" s="35"/>
      <c r="T53" s="54"/>
      <c r="U53" s="54"/>
    </row>
    <row r="54" spans="1:21" ht="21" x14ac:dyDescent="0.5">
      <c r="A54" s="47">
        <v>52</v>
      </c>
      <c r="B54" s="47" t="s">
        <v>586</v>
      </c>
      <c r="C54" s="66" t="s">
        <v>450</v>
      </c>
      <c r="D54" s="49" t="str">
        <f>INDEX(Leikmannaskrá!$A$2:$D$1156,MATCH(C54,Leikmannaskrá!$A$2:$A$1156,0),2)</f>
        <v>071289-3549</v>
      </c>
      <c r="E54" s="49" t="str">
        <f>INDEX(Leikmannaskrá!$A$2:$D$1156,MATCH(C54,Leikmannaskrá!$A$2:$A$1156,0),3)</f>
        <v>TBR</v>
      </c>
      <c r="F54" s="47">
        <f>SUM(LARGE(H54:O54,{1;2;3;4;5}))</f>
        <v>0</v>
      </c>
      <c r="G54" s="47">
        <f>SUM(H54:O54)</f>
        <v>0</v>
      </c>
      <c r="H54" s="60">
        <v>0</v>
      </c>
      <c r="I54" s="60">
        <v>0</v>
      </c>
      <c r="J54" s="60">
        <v>0</v>
      </c>
      <c r="K54" s="60">
        <v>0</v>
      </c>
      <c r="L54" s="60">
        <v>0</v>
      </c>
      <c r="M54" s="60">
        <v>0</v>
      </c>
      <c r="N54" s="60">
        <v>0</v>
      </c>
      <c r="O54" s="60">
        <v>0</v>
      </c>
      <c r="Q54" s="35"/>
      <c r="R54" s="35"/>
      <c r="T54" s="54"/>
      <c r="U54" s="54"/>
    </row>
    <row r="55" spans="1:21" ht="21" x14ac:dyDescent="0.5">
      <c r="A55" s="44">
        <v>53</v>
      </c>
      <c r="B55" s="47" t="s">
        <v>587</v>
      </c>
      <c r="C55" s="55" t="s">
        <v>556</v>
      </c>
      <c r="D55" s="49" t="str">
        <f>INDEX(Leikmannaskrá!$A$2:$D$1156,MATCH(C55,Leikmannaskrá!$A$2:$A$1156,0),2)</f>
        <v>150977-5689</v>
      </c>
      <c r="E55" s="49" t="str">
        <f>INDEX(Leikmannaskrá!$A$2:$D$1156,MATCH(C55,Leikmannaskrá!$A$2:$A$1156,0),3)</f>
        <v>UMFA</v>
      </c>
      <c r="F55" s="47">
        <f>SUM(LARGE(H55:O55,{1;2;3;4;5}))</f>
        <v>0</v>
      </c>
      <c r="G55" s="47">
        <f>SUM(H55:O55)</f>
        <v>0</v>
      </c>
      <c r="H55" s="60">
        <v>0</v>
      </c>
      <c r="I55" s="60">
        <v>0</v>
      </c>
      <c r="J55" s="60">
        <v>0</v>
      </c>
      <c r="K55" s="60">
        <v>0</v>
      </c>
      <c r="L55" s="60">
        <v>0</v>
      </c>
      <c r="M55" s="60">
        <v>0</v>
      </c>
      <c r="N55" s="60">
        <v>0</v>
      </c>
      <c r="O55" s="60">
        <v>0</v>
      </c>
      <c r="Q55" s="35"/>
      <c r="R55" s="35"/>
      <c r="T55" s="54"/>
      <c r="U55" s="54"/>
    </row>
    <row r="56" spans="1:21" ht="21" x14ac:dyDescent="0.5">
      <c r="A56" s="47">
        <v>54</v>
      </c>
      <c r="B56" s="47" t="s">
        <v>587</v>
      </c>
      <c r="C56" s="55" t="s">
        <v>666</v>
      </c>
      <c r="D56" s="49" t="str">
        <f>INDEX(Leikmannaskrá!$A$2:$D$1156,MATCH(C56,Leikmannaskrá!$A$2:$A$1156,0),2)</f>
        <v>060110-2710</v>
      </c>
      <c r="E56" s="49" t="str">
        <f>INDEX(Leikmannaskrá!$A$2:$D$1156,MATCH(C56,Leikmannaskrá!$A$2:$A$1156,0),3)</f>
        <v>TBR</v>
      </c>
      <c r="F56" s="47">
        <f>SUM(LARGE(H56:O56,{1;2;3;4;5}))</f>
        <v>0</v>
      </c>
      <c r="G56" s="47">
        <f>SUM(H56:O56)</f>
        <v>0</v>
      </c>
      <c r="H56" s="60">
        <v>0</v>
      </c>
      <c r="I56" s="60">
        <v>0</v>
      </c>
      <c r="J56" s="60">
        <v>0</v>
      </c>
      <c r="K56" s="60">
        <v>0</v>
      </c>
      <c r="L56" s="60">
        <v>0</v>
      </c>
      <c r="M56" s="60">
        <v>0</v>
      </c>
      <c r="N56" s="60">
        <v>0</v>
      </c>
      <c r="O56" s="60">
        <v>0</v>
      </c>
      <c r="Q56" s="35"/>
      <c r="R56" s="35"/>
      <c r="T56" s="54"/>
      <c r="U56" s="54"/>
    </row>
    <row r="57" spans="1:21" ht="21" x14ac:dyDescent="0.5">
      <c r="A57" s="44">
        <v>55</v>
      </c>
      <c r="B57" s="47" t="s">
        <v>587</v>
      </c>
      <c r="C57" s="55" t="s">
        <v>294</v>
      </c>
      <c r="D57" s="49" t="str">
        <f>INDEX(Leikmannaskrá!$A$2:$D$1156,MATCH(C57,Leikmannaskrá!$A$2:$A$1156,0),2)</f>
        <v>070907-3990</v>
      </c>
      <c r="E57" s="49" t="str">
        <f>INDEX(Leikmannaskrá!$A$2:$D$1156,MATCH(C57,Leikmannaskrá!$A$2:$A$1156,0),3)</f>
        <v>ÍA</v>
      </c>
      <c r="F57" s="47">
        <f>SUM(LARGE(H57:O57,{1;2;3;4;5}))</f>
        <v>0</v>
      </c>
      <c r="G57" s="47">
        <f>SUM(H57:O57)</f>
        <v>0</v>
      </c>
      <c r="H57" s="60">
        <v>0</v>
      </c>
      <c r="I57" s="60">
        <v>0</v>
      </c>
      <c r="J57" s="60">
        <v>0</v>
      </c>
      <c r="K57" s="60">
        <v>0</v>
      </c>
      <c r="L57" s="60">
        <v>0</v>
      </c>
      <c r="M57" s="60">
        <v>0</v>
      </c>
      <c r="N57" s="60">
        <v>0</v>
      </c>
      <c r="O57" s="60">
        <v>0</v>
      </c>
      <c r="Q57" s="35"/>
      <c r="R57" s="35"/>
      <c r="T57" s="54"/>
      <c r="U57" s="54"/>
    </row>
    <row r="58" spans="1:21" ht="21" x14ac:dyDescent="0.5">
      <c r="A58" s="47">
        <v>56</v>
      </c>
      <c r="B58" s="47" t="s">
        <v>587</v>
      </c>
      <c r="C58" s="55" t="s">
        <v>665</v>
      </c>
      <c r="D58" s="49" t="str">
        <f>INDEX(Leikmannaskrá!$A$2:$D$1156,MATCH(C58,Leikmannaskrá!$A$2:$A$1156,0),2)</f>
        <v>031210-2400</v>
      </c>
      <c r="E58" s="49" t="str">
        <f>INDEX(Leikmannaskrá!$A$2:$D$1156,MATCH(C58,Leikmannaskrá!$A$2:$A$1156,0),3)</f>
        <v>TBR</v>
      </c>
      <c r="F58" s="47">
        <f>SUM(LARGE(H58:O58,{1;2;3;4;5}))</f>
        <v>0</v>
      </c>
      <c r="G58" s="47">
        <f>SUM(H58:O58)</f>
        <v>0</v>
      </c>
      <c r="H58" s="60">
        <v>0</v>
      </c>
      <c r="I58" s="60">
        <v>0</v>
      </c>
      <c r="J58" s="60">
        <v>0</v>
      </c>
      <c r="K58" s="60">
        <v>0</v>
      </c>
      <c r="L58" s="60">
        <v>0</v>
      </c>
      <c r="M58" s="60">
        <v>0</v>
      </c>
      <c r="N58" s="60">
        <v>0</v>
      </c>
      <c r="O58" s="60">
        <v>0</v>
      </c>
      <c r="Q58" s="35"/>
      <c r="R58" s="35"/>
      <c r="T58" s="54"/>
      <c r="U58" s="54"/>
    </row>
    <row r="59" spans="1:21" x14ac:dyDescent="0.35">
      <c r="L59" s="34"/>
      <c r="O59" s="72"/>
    </row>
    <row r="60" spans="1:21" x14ac:dyDescent="0.35">
      <c r="L60" s="34"/>
      <c r="O60" s="72"/>
    </row>
    <row r="61" spans="1:21" x14ac:dyDescent="0.35">
      <c r="L61" s="34"/>
      <c r="O61" s="72"/>
    </row>
    <row r="62" spans="1:21" x14ac:dyDescent="0.35">
      <c r="L62" s="34"/>
    </row>
    <row r="63" spans="1:21" x14ac:dyDescent="0.35">
      <c r="L63" s="34"/>
    </row>
    <row r="64" spans="1:21" x14ac:dyDescent="0.35">
      <c r="L64" s="34"/>
    </row>
    <row r="65" spans="12:12" x14ac:dyDescent="0.35">
      <c r="L65" s="34"/>
    </row>
  </sheetData>
  <mergeCells count="1">
    <mergeCell ref="A1:O1"/>
  </mergeCells>
  <pageMargins left="0.7" right="0.7" top="0.75" bottom="0.75" header="0.511811023622047" footer="0.511811023622047"/>
  <pageSetup paperSize="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54"/>
  <sheetViews>
    <sheetView tabSelected="1" zoomScale="84" zoomScaleNormal="84" workbookViewId="0">
      <selection activeCell="Q2" sqref="Q2"/>
    </sheetView>
  </sheetViews>
  <sheetFormatPr defaultColWidth="8.54296875" defaultRowHeight="14.5" x14ac:dyDescent="0.35"/>
  <cols>
    <col min="2" max="2" width="16.81640625" customWidth="1"/>
    <col min="3" max="4" width="40.1796875" customWidth="1"/>
    <col min="5" max="5" width="14.81640625" customWidth="1"/>
    <col min="6" max="6" width="11.453125" customWidth="1"/>
    <col min="7" max="7" width="11.81640625" customWidth="1"/>
    <col min="8" max="8" width="12.1796875" style="35" customWidth="1"/>
    <col min="9" max="9" width="14.1796875" customWidth="1"/>
    <col min="10" max="11" width="13.81640625" style="34" customWidth="1"/>
    <col min="12" max="12" width="12.453125" customWidth="1"/>
    <col min="13" max="13" width="11.81640625" style="34" customWidth="1"/>
    <col min="14" max="14" width="14.1796875" style="34" customWidth="1"/>
    <col min="15" max="15" width="13" style="34" customWidth="1"/>
  </cols>
  <sheetData>
    <row r="1" spans="1:21" ht="30" customHeight="1" x14ac:dyDescent="0.6">
      <c r="A1" s="86" t="s">
        <v>592</v>
      </c>
      <c r="B1" s="86"/>
      <c r="C1" s="86"/>
      <c r="D1" s="86"/>
      <c r="E1" s="86"/>
      <c r="F1" s="86"/>
      <c r="G1" s="86"/>
      <c r="H1" s="86"/>
      <c r="I1" s="86"/>
      <c r="J1" s="86"/>
      <c r="K1" s="86"/>
      <c r="L1" s="86"/>
      <c r="M1" s="86"/>
      <c r="N1" s="86"/>
      <c r="O1" s="86"/>
    </row>
    <row r="2" spans="1:21" ht="84" x14ac:dyDescent="0.5">
      <c r="A2" s="36" t="s">
        <v>581</v>
      </c>
      <c r="B2" s="36" t="s">
        <v>568</v>
      </c>
      <c r="C2" s="37" t="s">
        <v>582</v>
      </c>
      <c r="D2" s="37" t="str">
        <f>Leikmannaskrá!B1</f>
        <v>Keppnisnr.</v>
      </c>
      <c r="E2" s="38" t="s">
        <v>47</v>
      </c>
      <c r="F2" s="38" t="s">
        <v>583</v>
      </c>
      <c r="G2" s="39" t="s">
        <v>584</v>
      </c>
      <c r="H2" s="41" t="s">
        <v>743</v>
      </c>
      <c r="I2" s="42" t="s">
        <v>749</v>
      </c>
      <c r="J2" s="41" t="s">
        <v>765</v>
      </c>
      <c r="K2" s="41" t="s">
        <v>678</v>
      </c>
      <c r="L2" s="41" t="s">
        <v>695</v>
      </c>
      <c r="M2" s="42" t="s">
        <v>700</v>
      </c>
      <c r="N2" s="41" t="s">
        <v>704</v>
      </c>
      <c r="O2" s="43" t="s">
        <v>725</v>
      </c>
    </row>
    <row r="3" spans="1:21" ht="21" x14ac:dyDescent="0.5">
      <c r="A3" s="44">
        <v>1</v>
      </c>
      <c r="B3" s="44" t="s">
        <v>585</v>
      </c>
      <c r="C3" s="45" t="s">
        <v>534</v>
      </c>
      <c r="D3" s="46" t="str">
        <f>INDEX(Leikmannaskrá!$A$2:$D$1156,MATCH(C3,Leikmannaskrá!$A$2:$A$1156,0),2)</f>
        <v>010501-2450</v>
      </c>
      <c r="E3" s="46" t="str">
        <f>INDEX(Leikmannaskrá!$A$2:$D$1156,MATCH(C3,Leikmannaskrá!$A$2:$A$1156,0),3)</f>
        <v>BH</v>
      </c>
      <c r="F3" s="44">
        <f>SUM(LARGE(H3:O3,{1;2;3;4;5}))</f>
        <v>36800</v>
      </c>
      <c r="G3" s="44">
        <f>SUM(H3:O3)</f>
        <v>37300</v>
      </c>
      <c r="H3" s="60">
        <v>9200</v>
      </c>
      <c r="I3" s="60">
        <v>0</v>
      </c>
      <c r="J3" s="60">
        <v>0</v>
      </c>
      <c r="K3" s="60">
        <v>4600</v>
      </c>
      <c r="L3" s="60">
        <v>4600</v>
      </c>
      <c r="M3" s="60">
        <v>9200</v>
      </c>
      <c r="N3" s="60">
        <v>9200</v>
      </c>
      <c r="O3" s="60">
        <v>500</v>
      </c>
    </row>
    <row r="4" spans="1:21" ht="21" x14ac:dyDescent="0.5">
      <c r="A4" s="44">
        <v>2</v>
      </c>
      <c r="B4" s="47" t="s">
        <v>585</v>
      </c>
      <c r="C4" s="48" t="s">
        <v>384</v>
      </c>
      <c r="D4" s="49" t="str">
        <f>INDEX(Leikmannaskrá!$A$2:$D$1156,MATCH(C4,Leikmannaskrá!$A$2:$A$1156,0),2)</f>
        <v>060606-4470</v>
      </c>
      <c r="E4" s="49" t="str">
        <f>INDEX(Leikmannaskrá!$A$2:$D$1156,MATCH(C4,Leikmannaskrá!$A$2:$A$1156,0),3)</f>
        <v>TBR</v>
      </c>
      <c r="F4" s="47">
        <f>SUM(LARGE(H4:O4,{1;2;3;4;5}))</f>
        <v>32200</v>
      </c>
      <c r="G4" s="47">
        <f>SUM(H4:O4)</f>
        <v>32450</v>
      </c>
      <c r="H4" s="60">
        <v>4600</v>
      </c>
      <c r="I4" s="60">
        <v>9200</v>
      </c>
      <c r="J4" s="60">
        <v>6900</v>
      </c>
      <c r="K4" s="60">
        <v>250</v>
      </c>
      <c r="L4" s="60">
        <v>0</v>
      </c>
      <c r="M4" s="60">
        <v>4600</v>
      </c>
      <c r="N4" s="60">
        <v>6900</v>
      </c>
      <c r="O4" s="60">
        <v>0</v>
      </c>
    </row>
    <row r="5" spans="1:21" ht="21" x14ac:dyDescent="0.5">
      <c r="A5" s="44">
        <v>3</v>
      </c>
      <c r="B5" s="47" t="s">
        <v>585</v>
      </c>
      <c r="C5" s="55" t="s">
        <v>304</v>
      </c>
      <c r="D5" s="49" t="str">
        <f>INDEX(Leikmannaskrá!$A$2:$D$1156,MATCH(C5,Leikmannaskrá!$A$2:$A$1156,0),2)</f>
        <v>061107-2820</v>
      </c>
      <c r="E5" s="49" t="str">
        <f>INDEX(Leikmannaskrá!$A$2:$D$1156,MATCH(C5,Leikmannaskrá!$A$2:$A$1156,0),3)</f>
        <v>TBR</v>
      </c>
      <c r="F5" s="47">
        <f>SUM(LARGE(H5:O5,{1;2;3;4;5}))</f>
        <v>27100</v>
      </c>
      <c r="G5" s="47">
        <f>SUM(H5:O5)</f>
        <v>30550</v>
      </c>
      <c r="H5" s="60">
        <v>4000</v>
      </c>
      <c r="I5" s="60">
        <v>6900</v>
      </c>
      <c r="J5" s="60">
        <v>9200</v>
      </c>
      <c r="K5" s="60">
        <v>1200</v>
      </c>
      <c r="L5" s="60">
        <v>3000</v>
      </c>
      <c r="M5" s="60">
        <v>4000</v>
      </c>
      <c r="N5" s="60">
        <v>250</v>
      </c>
      <c r="O5" s="60">
        <v>2000</v>
      </c>
    </row>
    <row r="6" spans="1:21" ht="21" x14ac:dyDescent="0.5">
      <c r="A6" s="44">
        <v>4</v>
      </c>
      <c r="B6" s="47" t="s">
        <v>585</v>
      </c>
      <c r="C6" s="48" t="s">
        <v>442</v>
      </c>
      <c r="D6" s="49" t="str">
        <f>INDEX(Leikmannaskrá!$A$2:$D$1156,MATCH(C6,Leikmannaskrá!$A$2:$A$1156,0),2)</f>
        <v>230803-2420</v>
      </c>
      <c r="E6" s="49" t="str">
        <f>INDEX(Leikmannaskrá!$A$2:$D$1156,MATCH(C6,Leikmannaskrá!$A$2:$A$1156,0),3)</f>
        <v>BH</v>
      </c>
      <c r="F6" s="47">
        <f>SUM(LARGE(H6:O6,{1;2;3;4;5}))</f>
        <v>23460</v>
      </c>
      <c r="G6" s="47">
        <f>SUM(H6:O6)</f>
        <v>26720</v>
      </c>
      <c r="H6" s="60">
        <v>2760</v>
      </c>
      <c r="I6" s="60">
        <v>4600</v>
      </c>
      <c r="J6" s="60">
        <v>0</v>
      </c>
      <c r="K6" s="60">
        <v>2760</v>
      </c>
      <c r="L6" s="60">
        <v>4600</v>
      </c>
      <c r="M6" s="60">
        <v>6900</v>
      </c>
      <c r="N6" s="60">
        <v>4600</v>
      </c>
      <c r="O6" s="60">
        <v>500</v>
      </c>
    </row>
    <row r="7" spans="1:21" ht="21" x14ac:dyDescent="0.5">
      <c r="A7" s="44">
        <v>5</v>
      </c>
      <c r="B7" s="47" t="s">
        <v>585</v>
      </c>
      <c r="C7" s="48" t="s">
        <v>241</v>
      </c>
      <c r="D7" s="49" t="str">
        <f>INDEX(Leikmannaskrá!$A$2:$D$1156,MATCH(C7,Leikmannaskrá!$A$2:$A$1156,0),2)</f>
        <v>150591-6009</v>
      </c>
      <c r="E7" s="49" t="str">
        <f>INDEX(Leikmannaskrá!$A$2:$D$1156,MATCH(C7,Leikmannaskrá!$A$2:$A$1156,0),3)</f>
        <v>BH</v>
      </c>
      <c r="F7" s="47">
        <f>SUM(LARGE(H7:O7,{1;2;3;4;5}))</f>
        <v>16100</v>
      </c>
      <c r="G7" s="47">
        <f>SUM(H7:O7)</f>
        <v>16100</v>
      </c>
      <c r="H7" s="60">
        <v>6900</v>
      </c>
      <c r="I7" s="60">
        <v>0</v>
      </c>
      <c r="J7" s="60">
        <v>0</v>
      </c>
      <c r="K7" s="60">
        <v>9200</v>
      </c>
      <c r="L7" s="60">
        <v>0</v>
      </c>
      <c r="M7" s="60">
        <v>0</v>
      </c>
      <c r="N7" s="60">
        <v>0</v>
      </c>
      <c r="O7" s="60">
        <v>0</v>
      </c>
    </row>
    <row r="8" spans="1:21" ht="21.5" thickBot="1" x14ac:dyDescent="0.55000000000000004">
      <c r="A8" s="50">
        <v>6</v>
      </c>
      <c r="B8" s="50" t="s">
        <v>585</v>
      </c>
      <c r="C8" s="51" t="s">
        <v>86</v>
      </c>
      <c r="D8" s="52" t="str">
        <f>INDEX(Leikmannaskrá!$A$2:$D$1156,MATCH(C8,Leikmannaskrá!$A$2:$A$1156,0),2)</f>
        <v>120597-2729</v>
      </c>
      <c r="E8" s="52" t="str">
        <f>INDEX(Leikmannaskrá!$A$2:$D$1156,MATCH(C8,Leikmannaskrá!$A$2:$A$1156,0),3)</f>
        <v>TBR</v>
      </c>
      <c r="F8" s="50">
        <f>SUM(LARGE(H8:O8,{1;2;3;4;5}))</f>
        <v>16100</v>
      </c>
      <c r="G8" s="50">
        <f>SUM(H8:O8)</f>
        <v>16100</v>
      </c>
      <c r="H8" s="62">
        <v>0</v>
      </c>
      <c r="I8" s="62">
        <v>0</v>
      </c>
      <c r="J8" s="62">
        <v>0</v>
      </c>
      <c r="K8" s="62">
        <v>0</v>
      </c>
      <c r="L8" s="62">
        <v>6900</v>
      </c>
      <c r="M8" s="62">
        <v>0</v>
      </c>
      <c r="N8" s="62">
        <v>0</v>
      </c>
      <c r="O8" s="62">
        <v>9200</v>
      </c>
      <c r="Q8" s="35"/>
      <c r="S8" s="35"/>
      <c r="T8" s="54"/>
      <c r="U8" s="54"/>
    </row>
    <row r="9" spans="1:21" ht="21" x14ac:dyDescent="0.5">
      <c r="A9" s="44">
        <v>7</v>
      </c>
      <c r="B9" s="44" t="s">
        <v>586</v>
      </c>
      <c r="C9" s="45" t="s">
        <v>171</v>
      </c>
      <c r="D9" s="46" t="str">
        <f>INDEX(Leikmannaskrá!$A$2:$D$1156,MATCH(C9,Leikmannaskrá!$A$2:$A$1156,0),2)</f>
        <v>280677-4939</v>
      </c>
      <c r="E9" s="46" t="str">
        <f>INDEX(Leikmannaskrá!$A$2:$D$1156,MATCH(C9,Leikmannaskrá!$A$2:$A$1156,0),3)</f>
        <v>ÍA</v>
      </c>
      <c r="F9" s="44">
        <f>SUM(LARGE(H9:O9,{1;2;3;4;5}))</f>
        <v>13800</v>
      </c>
      <c r="G9" s="44">
        <f>SUM(H9:O9)</f>
        <v>13800</v>
      </c>
      <c r="H9" s="63">
        <v>0</v>
      </c>
      <c r="I9" s="63">
        <v>0</v>
      </c>
      <c r="J9" s="63">
        <v>0</v>
      </c>
      <c r="K9" s="63">
        <v>6900</v>
      </c>
      <c r="L9" s="63">
        <v>0</v>
      </c>
      <c r="M9" s="63">
        <v>0</v>
      </c>
      <c r="N9" s="63">
        <v>0</v>
      </c>
      <c r="O9" s="63">
        <v>6900</v>
      </c>
      <c r="Q9" s="35"/>
    </row>
    <row r="10" spans="1:21" ht="21" x14ac:dyDescent="0.5">
      <c r="A10" s="44">
        <v>8</v>
      </c>
      <c r="B10" s="47" t="s">
        <v>586</v>
      </c>
      <c r="C10" s="55" t="s">
        <v>306</v>
      </c>
      <c r="D10" s="49" t="str">
        <f>INDEX(Leikmannaskrá!$A$2:$D$1156,MATCH(C10,Leikmannaskrá!$A$2:$A$1156,0),2)</f>
        <v>190707-3770</v>
      </c>
      <c r="E10" s="49" t="str">
        <f>INDEX(Leikmannaskrá!$A$2:$D$1156,MATCH(C10,Leikmannaskrá!$A$2:$A$1156,0),3)</f>
        <v>BH</v>
      </c>
      <c r="F10" s="47">
        <f>SUM(LARGE(H10:O10,{1;2;3;4;5}))</f>
        <v>13100</v>
      </c>
      <c r="G10" s="47">
        <f>SUM(H10:O10)</f>
        <v>13100</v>
      </c>
      <c r="H10" s="60">
        <v>0</v>
      </c>
      <c r="I10" s="60">
        <v>0</v>
      </c>
      <c r="J10" s="60">
        <v>0</v>
      </c>
      <c r="K10" s="60">
        <v>4000</v>
      </c>
      <c r="L10" s="60">
        <v>4000</v>
      </c>
      <c r="M10" s="60">
        <v>4600</v>
      </c>
      <c r="N10" s="60">
        <v>500</v>
      </c>
      <c r="O10" s="60">
        <v>0</v>
      </c>
      <c r="Q10" s="35"/>
    </row>
    <row r="11" spans="1:21" ht="21" x14ac:dyDescent="0.5">
      <c r="A11" s="44">
        <v>9</v>
      </c>
      <c r="B11" s="47" t="s">
        <v>586</v>
      </c>
      <c r="C11" s="48" t="s">
        <v>462</v>
      </c>
      <c r="D11" s="49" t="str">
        <f>INDEX(Leikmannaskrá!$A$2:$D$1156,MATCH(C11,Leikmannaskrá!$A$2:$A$1156,0),2)</f>
        <v>130596-2829</v>
      </c>
      <c r="E11" s="49" t="str">
        <f>INDEX(Leikmannaskrá!$A$2:$D$1156,MATCH(C11,Leikmannaskrá!$A$2:$A$1156,0),3)</f>
        <v>TBR</v>
      </c>
      <c r="F11" s="47">
        <f>SUM(LARGE(H11:O11,{1;2;3;4;5}))</f>
        <v>9700</v>
      </c>
      <c r="G11" s="47">
        <f>SUM(H11:O11)</f>
        <v>9700</v>
      </c>
      <c r="H11" s="60">
        <v>0</v>
      </c>
      <c r="I11" s="60">
        <v>0</v>
      </c>
      <c r="J11" s="60">
        <v>0</v>
      </c>
      <c r="K11" s="60">
        <v>0</v>
      </c>
      <c r="L11" s="60">
        <v>9200</v>
      </c>
      <c r="M11" s="60">
        <v>0</v>
      </c>
      <c r="N11" s="60">
        <v>0</v>
      </c>
      <c r="O11" s="60">
        <v>500</v>
      </c>
      <c r="Q11" s="35"/>
    </row>
    <row r="12" spans="1:21" ht="21" x14ac:dyDescent="0.5">
      <c r="A12" s="44">
        <v>10</v>
      </c>
      <c r="B12" s="44" t="s">
        <v>586</v>
      </c>
      <c r="C12" s="55" t="s">
        <v>219</v>
      </c>
      <c r="D12" s="49" t="str">
        <f>INDEX(Leikmannaskrá!$A$2:$D$1156,MATCH(C12,Leikmannaskrá!$A$2:$A$1156,0),2)</f>
        <v>190887-2439</v>
      </c>
      <c r="E12" s="49" t="str">
        <f>INDEX(Leikmannaskrá!$A$2:$D$1156,MATCH(C12,Leikmannaskrá!$A$2:$A$1156,0),3)</f>
        <v>BH</v>
      </c>
      <c r="F12" s="47">
        <f>SUM(LARGE(H12:O12,{1;2;3;4;5}))</f>
        <v>9450</v>
      </c>
      <c r="G12" s="47">
        <f>SUM(H12:O12)</f>
        <v>9450</v>
      </c>
      <c r="H12" s="60">
        <v>2000</v>
      </c>
      <c r="I12" s="60">
        <v>4000</v>
      </c>
      <c r="J12" s="60">
        <v>2000</v>
      </c>
      <c r="K12" s="60">
        <v>1200</v>
      </c>
      <c r="L12" s="60">
        <v>0</v>
      </c>
      <c r="M12" s="60">
        <v>0</v>
      </c>
      <c r="N12" s="60">
        <v>0</v>
      </c>
      <c r="O12" s="60">
        <v>250</v>
      </c>
    </row>
    <row r="13" spans="1:21" ht="21" x14ac:dyDescent="0.5">
      <c r="A13" s="44">
        <v>11</v>
      </c>
      <c r="B13" s="44" t="s">
        <v>586</v>
      </c>
      <c r="C13" s="48" t="s">
        <v>265</v>
      </c>
      <c r="D13" s="49" t="str">
        <f>INDEX(Leikmannaskrá!$A$2:$D$1156,MATCH(C13,Leikmannaskrá!$A$2:$A$1156,0),2)</f>
        <v>160207-3370</v>
      </c>
      <c r="E13" s="49" t="str">
        <f>INDEX(Leikmannaskrá!$A$2:$D$1156,MATCH(C13,Leikmannaskrá!$A$2:$A$1156,0),3)</f>
        <v>BH</v>
      </c>
      <c r="F13" s="47">
        <f>SUM(LARGE(H13:O13,{1;2;3;4;5}))</f>
        <v>9000</v>
      </c>
      <c r="G13" s="47">
        <f>SUM(H13:O13)</f>
        <v>9000</v>
      </c>
      <c r="H13" s="60">
        <v>0</v>
      </c>
      <c r="I13" s="60">
        <v>0</v>
      </c>
      <c r="J13" s="60">
        <v>0</v>
      </c>
      <c r="K13" s="60">
        <v>3000</v>
      </c>
      <c r="L13" s="60">
        <v>2000</v>
      </c>
      <c r="M13" s="60">
        <v>0</v>
      </c>
      <c r="N13" s="60">
        <v>2000</v>
      </c>
      <c r="O13" s="60">
        <v>2000</v>
      </c>
    </row>
    <row r="14" spans="1:21" ht="21" x14ac:dyDescent="0.5">
      <c r="A14" s="44">
        <v>12</v>
      </c>
      <c r="B14" s="44" t="s">
        <v>586</v>
      </c>
      <c r="C14" s="55" t="s">
        <v>93</v>
      </c>
      <c r="D14" s="49" t="str">
        <f>INDEX(Leikmannaskrá!$A$2:$D$1156,MATCH(C14,Leikmannaskrá!$A$2:$A$1156,0),2)</f>
        <v>130272-5849</v>
      </c>
      <c r="E14" s="49" t="str">
        <f>INDEX(Leikmannaskrá!$A$2:$D$1156,MATCH(C14,Leikmannaskrá!$A$2:$A$1156,0),3)</f>
        <v>UMFA</v>
      </c>
      <c r="F14" s="47">
        <f>SUM(LARGE(H14:O14,{1;2;3;4;5}))</f>
        <v>8825</v>
      </c>
      <c r="G14" s="47">
        <f>SUM(H14:O14)</f>
        <v>8950</v>
      </c>
      <c r="H14" s="60">
        <v>1275</v>
      </c>
      <c r="I14" s="60">
        <v>2000</v>
      </c>
      <c r="J14" s="60">
        <v>3000</v>
      </c>
      <c r="K14" s="60">
        <v>0</v>
      </c>
      <c r="L14" s="60">
        <v>850</v>
      </c>
      <c r="M14" s="60">
        <v>1700</v>
      </c>
      <c r="N14" s="60">
        <v>0</v>
      </c>
      <c r="O14" s="60">
        <v>125</v>
      </c>
    </row>
    <row r="15" spans="1:21" ht="21" x14ac:dyDescent="0.5">
      <c r="A15" s="44">
        <v>13</v>
      </c>
      <c r="B15" s="44" t="s">
        <v>586</v>
      </c>
      <c r="C15" s="55" t="s">
        <v>392</v>
      </c>
      <c r="D15" s="49" t="str">
        <f>INDEX(Leikmannaskrá!$A$2:$D$1156,MATCH(C15,Leikmannaskrá!$A$2:$A$1156,0),2)</f>
        <v>040598-2359</v>
      </c>
      <c r="E15" s="49" t="str">
        <f>INDEX(Leikmannaskrá!$A$2:$D$1156,MATCH(C15,Leikmannaskrá!$A$2:$A$1156,0),3)</f>
        <v>UMFA</v>
      </c>
      <c r="F15" s="47">
        <f>SUM(LARGE(H15:O15,{1;2;3;4;5}))</f>
        <v>8250</v>
      </c>
      <c r="G15" s="47">
        <f>SUM(H15:O15)</f>
        <v>8250</v>
      </c>
      <c r="H15" s="60">
        <v>0</v>
      </c>
      <c r="I15" s="60">
        <v>0</v>
      </c>
      <c r="J15" s="60">
        <v>0</v>
      </c>
      <c r="K15" s="60">
        <v>0</v>
      </c>
      <c r="L15" s="60">
        <v>250</v>
      </c>
      <c r="M15" s="60">
        <v>0</v>
      </c>
      <c r="N15" s="60">
        <v>4000</v>
      </c>
      <c r="O15" s="60">
        <v>4000</v>
      </c>
    </row>
    <row r="16" spans="1:21" ht="21" x14ac:dyDescent="0.5">
      <c r="A16" s="44">
        <v>14</v>
      </c>
      <c r="B16" s="44" t="s">
        <v>586</v>
      </c>
      <c r="C16" s="55" t="s">
        <v>380</v>
      </c>
      <c r="D16" s="49" t="str">
        <f>INDEX(Leikmannaskrá!$A$2:$D$1156,MATCH(C16,Leikmannaskrá!$A$2:$A$1156,0),2)</f>
        <v>050307-3280</v>
      </c>
      <c r="E16" s="49" t="str">
        <f>INDEX(Leikmannaskrá!$A$2:$D$1156,MATCH(C16,Leikmannaskrá!$A$2:$A$1156,0),3)</f>
        <v>BH</v>
      </c>
      <c r="F16" s="47">
        <f>SUM(LARGE(H16:O16,{1;2;3;4;5}))</f>
        <v>7500</v>
      </c>
      <c r="G16" s="47">
        <f>SUM(H16:O16)</f>
        <v>8000</v>
      </c>
      <c r="H16" s="60">
        <v>2000</v>
      </c>
      <c r="I16" s="60">
        <v>3000</v>
      </c>
      <c r="J16" s="60">
        <v>0</v>
      </c>
      <c r="K16" s="60">
        <v>2000</v>
      </c>
      <c r="L16" s="60">
        <v>250</v>
      </c>
      <c r="M16" s="60">
        <v>250</v>
      </c>
      <c r="N16" s="60">
        <v>250</v>
      </c>
      <c r="O16" s="60">
        <v>250</v>
      </c>
    </row>
    <row r="17" spans="1:21" ht="21" x14ac:dyDescent="0.5">
      <c r="A17" s="44">
        <v>15</v>
      </c>
      <c r="B17" s="44" t="s">
        <v>586</v>
      </c>
      <c r="C17" s="55" t="s">
        <v>466</v>
      </c>
      <c r="D17" s="49" t="str">
        <f>INDEX(Leikmannaskrá!$A$2:$D$1156,MATCH(C17,Leikmannaskrá!$A$2:$A$1156,0),2)</f>
        <v>100374-4049</v>
      </c>
      <c r="E17" s="49" t="str">
        <f>INDEX(Leikmannaskrá!$A$2:$D$1156,MATCH(C17,Leikmannaskrá!$A$2:$A$1156,0),3)</f>
        <v>TBR</v>
      </c>
      <c r="F17" s="47">
        <f>SUM(LARGE(H17:O17,{1;2;3;4;5}))</f>
        <v>7400</v>
      </c>
      <c r="G17" s="47">
        <f>SUM(H17:O17)</f>
        <v>7650</v>
      </c>
      <c r="H17" s="60">
        <v>1700</v>
      </c>
      <c r="I17" s="60">
        <v>0</v>
      </c>
      <c r="J17" s="60">
        <v>4000</v>
      </c>
      <c r="K17" s="60">
        <v>250</v>
      </c>
      <c r="L17" s="60">
        <v>250</v>
      </c>
      <c r="M17" s="60">
        <v>0</v>
      </c>
      <c r="N17" s="60">
        <v>1200</v>
      </c>
      <c r="O17" s="60">
        <v>250</v>
      </c>
    </row>
    <row r="18" spans="1:21" ht="21.5" thickBot="1" x14ac:dyDescent="0.55000000000000004">
      <c r="A18" s="50">
        <v>16</v>
      </c>
      <c r="B18" s="50" t="s">
        <v>586</v>
      </c>
      <c r="C18" s="51" t="s">
        <v>418</v>
      </c>
      <c r="D18" s="52" t="str">
        <f>INDEX(Leikmannaskrá!$A$2:$D$1156,MATCH(C18,Leikmannaskrá!$A$2:$A$1156,0),2)</f>
        <v>300903-2740</v>
      </c>
      <c r="E18" s="52" t="str">
        <f>INDEX(Leikmannaskrá!$A$2:$D$1156,MATCH(C18,Leikmannaskrá!$A$2:$A$1156,0),3)</f>
        <v>BH</v>
      </c>
      <c r="F18" s="50">
        <f>SUM(LARGE(H18:O18,{1;2;3;4;5}))</f>
        <v>6000</v>
      </c>
      <c r="G18" s="50">
        <f>SUM(H18:O18)</f>
        <v>6000</v>
      </c>
      <c r="H18" s="62">
        <v>0</v>
      </c>
      <c r="I18" s="62">
        <v>0</v>
      </c>
      <c r="J18" s="62">
        <v>0</v>
      </c>
      <c r="K18" s="62">
        <v>0</v>
      </c>
      <c r="L18" s="62">
        <v>0</v>
      </c>
      <c r="M18" s="62">
        <v>3000</v>
      </c>
      <c r="N18" s="62">
        <v>0</v>
      </c>
      <c r="O18" s="62">
        <v>3000</v>
      </c>
    </row>
    <row r="19" spans="1:21" ht="21" x14ac:dyDescent="0.5">
      <c r="A19" s="44">
        <v>17</v>
      </c>
      <c r="B19" s="44" t="s">
        <v>587</v>
      </c>
      <c r="C19" s="55" t="s">
        <v>313</v>
      </c>
      <c r="D19" s="49" t="str">
        <f>INDEX(Leikmannaskrá!$A$2:$D$1156,MATCH(C19,Leikmannaskrá!$A$2:$A$1156,0),2)</f>
        <v>110109-2370</v>
      </c>
      <c r="E19" s="49" t="str">
        <f>INDEX(Leikmannaskrá!$A$2:$D$1156,MATCH(C19,Leikmannaskrá!$A$2:$A$1156,0),3)</f>
        <v>TBR</v>
      </c>
      <c r="F19" s="47">
        <f>SUM(LARGE(H19:O19,{1;2;3;4;5}))</f>
        <v>5750</v>
      </c>
      <c r="G19" s="47">
        <f>SUM(H19:O19)</f>
        <v>5750</v>
      </c>
      <c r="H19" s="60">
        <v>0</v>
      </c>
      <c r="I19" s="60">
        <v>0</v>
      </c>
      <c r="J19" s="60">
        <v>0</v>
      </c>
      <c r="K19" s="60">
        <v>250</v>
      </c>
      <c r="L19" s="60">
        <v>2000</v>
      </c>
      <c r="M19" s="60">
        <v>250</v>
      </c>
      <c r="N19" s="60">
        <v>3000</v>
      </c>
      <c r="O19" s="60">
        <v>250</v>
      </c>
    </row>
    <row r="20" spans="1:21" ht="21" x14ac:dyDescent="0.5">
      <c r="A20" s="44">
        <v>18</v>
      </c>
      <c r="B20" s="44" t="s">
        <v>587</v>
      </c>
      <c r="C20" s="53" t="s">
        <v>73</v>
      </c>
      <c r="D20" s="46" t="str">
        <f>INDEX(Leikmannaskrá!$A$2:$D$1156,MATCH(C20,Leikmannaskrá!$A$2:$A$1156,0),2)</f>
        <v>091109-3520</v>
      </c>
      <c r="E20" s="46" t="str">
        <f>INDEX(Leikmannaskrá!$A$2:$D$1156,MATCH(C20,Leikmannaskrá!$A$2:$A$1156,0),3)</f>
        <v>UMFA</v>
      </c>
      <c r="F20" s="44">
        <f>SUM(LARGE(H20:O20,{1;2;3;4;5}))</f>
        <v>4885</v>
      </c>
      <c r="G20" s="44">
        <f>SUM(H20:O20)</f>
        <v>4885</v>
      </c>
      <c r="H20" s="63">
        <v>510</v>
      </c>
      <c r="I20" s="63">
        <v>1700</v>
      </c>
      <c r="J20" s="63">
        <v>1275</v>
      </c>
      <c r="K20" s="63">
        <v>1275</v>
      </c>
      <c r="L20" s="63">
        <v>0</v>
      </c>
      <c r="M20" s="63">
        <v>0</v>
      </c>
      <c r="N20" s="63">
        <v>125</v>
      </c>
      <c r="O20" s="63">
        <v>0</v>
      </c>
    </row>
    <row r="21" spans="1:21" ht="21" x14ac:dyDescent="0.5">
      <c r="A21" s="44">
        <v>19</v>
      </c>
      <c r="B21" s="44" t="s">
        <v>587</v>
      </c>
      <c r="C21" s="55" t="s">
        <v>354</v>
      </c>
      <c r="D21" s="49" t="str">
        <f>INDEX(Leikmannaskrá!$A$2:$D$1156,MATCH(C21,Leikmannaskrá!$A$2:$A$1156,0),2)</f>
        <v>220208-2730</v>
      </c>
      <c r="E21" s="49" t="str">
        <f>INDEX(Leikmannaskrá!$A$2:$D$1156,MATCH(C21,Leikmannaskrá!$A$2:$A$1156,0),3)</f>
        <v>BH</v>
      </c>
      <c r="F21" s="47">
        <f>SUM(LARGE(H21:O21,{1;2;3;4;5}))</f>
        <v>4750</v>
      </c>
      <c r="G21" s="47">
        <f>SUM(H21:O21)</f>
        <v>4750</v>
      </c>
      <c r="H21" s="60">
        <v>0</v>
      </c>
      <c r="I21" s="60">
        <v>0</v>
      </c>
      <c r="J21" s="60">
        <v>0</v>
      </c>
      <c r="K21" s="60">
        <v>500</v>
      </c>
      <c r="L21" s="60">
        <v>250</v>
      </c>
      <c r="M21" s="60">
        <v>2000</v>
      </c>
      <c r="N21" s="60">
        <v>2000</v>
      </c>
      <c r="O21" s="60">
        <v>0</v>
      </c>
    </row>
    <row r="22" spans="1:21" ht="21" x14ac:dyDescent="0.5">
      <c r="A22" s="44">
        <v>20</v>
      </c>
      <c r="B22" s="44" t="s">
        <v>587</v>
      </c>
      <c r="C22" s="55" t="s">
        <v>512</v>
      </c>
      <c r="D22" s="49" t="str">
        <f>INDEX(Leikmannaskrá!$A$2:$D$1156,MATCH(C22,Leikmannaskrá!$A$2:$A$1156,0),2)</f>
        <v>120684-2649</v>
      </c>
      <c r="E22" s="49" t="str">
        <f>INDEX(Leikmannaskrá!$A$2:$D$1156,MATCH(C22,Leikmannaskrá!$A$2:$A$1156,0),3)</f>
        <v>UMFA</v>
      </c>
      <c r="F22" s="47">
        <f>SUM(LARGE(H22:O22,{1;2;3;4;5}))</f>
        <v>4700</v>
      </c>
      <c r="G22" s="47">
        <f>SUM(H22:O22)</f>
        <v>4700</v>
      </c>
      <c r="H22" s="60">
        <v>3000</v>
      </c>
      <c r="I22" s="60">
        <v>0</v>
      </c>
      <c r="J22" s="60">
        <v>0</v>
      </c>
      <c r="K22" s="60">
        <v>0</v>
      </c>
      <c r="L22" s="60">
        <v>1700</v>
      </c>
      <c r="M22" s="60">
        <v>0</v>
      </c>
      <c r="N22" s="60">
        <v>0</v>
      </c>
      <c r="O22" s="60">
        <v>0</v>
      </c>
    </row>
    <row r="23" spans="1:21" ht="21" x14ac:dyDescent="0.5">
      <c r="A23" s="44">
        <v>21</v>
      </c>
      <c r="B23" s="44" t="s">
        <v>587</v>
      </c>
      <c r="C23" s="48" t="s">
        <v>492</v>
      </c>
      <c r="D23" s="49" t="str">
        <f>INDEX(Leikmannaskrá!$A$2:$D$1156,MATCH(C23,Leikmannaskrá!$A$2:$A$1156,0),2)</f>
        <v>111299-2429</v>
      </c>
      <c r="E23" s="49" t="str">
        <f>INDEX(Leikmannaskrá!$A$2:$D$1156,MATCH(C23,Leikmannaskrá!$A$2:$A$1156,0),3)</f>
        <v>BH</v>
      </c>
      <c r="F23" s="47">
        <f>SUM(LARGE(H23:O23,{1;2;3;4;5}))</f>
        <v>4600</v>
      </c>
      <c r="G23" s="47">
        <f>SUM(H23:O23)</f>
        <v>4600</v>
      </c>
      <c r="H23" s="60">
        <v>0</v>
      </c>
      <c r="I23" s="60">
        <v>0</v>
      </c>
      <c r="J23" s="60">
        <v>0</v>
      </c>
      <c r="K23" s="60">
        <v>4600</v>
      </c>
      <c r="L23" s="60">
        <v>0</v>
      </c>
      <c r="M23" s="60">
        <v>0</v>
      </c>
      <c r="N23" s="60">
        <v>0</v>
      </c>
      <c r="O23" s="60">
        <v>0</v>
      </c>
    </row>
    <row r="24" spans="1:21" ht="21" x14ac:dyDescent="0.5">
      <c r="A24" s="44">
        <v>22</v>
      </c>
      <c r="B24" s="44" t="s">
        <v>587</v>
      </c>
      <c r="C24" s="66" t="s">
        <v>657</v>
      </c>
      <c r="D24" s="49" t="str">
        <f>INDEX(Leikmannaskrá!$A$2:$D$1156,MATCH(C24,Leikmannaskrá!$A$2:$A$1156,0),2)</f>
        <v>131187-2469</v>
      </c>
      <c r="E24" s="49" t="str">
        <f>INDEX(Leikmannaskrá!$A$2:$D$1156,MATCH(C24,Leikmannaskrá!$A$2:$A$1156,0),3)</f>
        <v>TBR</v>
      </c>
      <c r="F24" s="47">
        <f>SUM(LARGE(H24:O24,{1;2;3;4;5}))</f>
        <v>4600</v>
      </c>
      <c r="G24" s="47">
        <f>SUM(H24:O24)</f>
        <v>4600</v>
      </c>
      <c r="H24" s="60">
        <v>0</v>
      </c>
      <c r="I24" s="60">
        <v>0</v>
      </c>
      <c r="J24" s="60">
        <v>0</v>
      </c>
      <c r="K24" s="60">
        <v>0</v>
      </c>
      <c r="L24" s="60">
        <v>0</v>
      </c>
      <c r="M24" s="60">
        <v>0</v>
      </c>
      <c r="N24" s="60">
        <v>0</v>
      </c>
      <c r="O24" s="60">
        <v>4600</v>
      </c>
    </row>
    <row r="25" spans="1:21" ht="21" x14ac:dyDescent="0.5">
      <c r="A25" s="44">
        <v>23</v>
      </c>
      <c r="B25" s="44" t="s">
        <v>587</v>
      </c>
      <c r="C25" s="55" t="s">
        <v>197</v>
      </c>
      <c r="D25" s="49" t="str">
        <f>INDEX(Leikmannaskrá!$A$2:$D$1156,MATCH(C25,Leikmannaskrá!$A$2:$A$1156,0),2)</f>
        <v>030908-3090</v>
      </c>
      <c r="E25" s="49" t="str">
        <f>INDEX(Leikmannaskrá!$A$2:$D$1156,MATCH(C25,Leikmannaskrá!$A$2:$A$1156,0),3)</f>
        <v>BH</v>
      </c>
      <c r="F25" s="47">
        <f>SUM(LARGE(H25:O25,{1;2;3;4;5}))</f>
        <v>3985</v>
      </c>
      <c r="G25" s="47">
        <f>SUM(H25:O25)</f>
        <v>3985</v>
      </c>
      <c r="H25" s="60">
        <v>0</v>
      </c>
      <c r="I25" s="60">
        <v>1275</v>
      </c>
      <c r="J25" s="60">
        <v>0</v>
      </c>
      <c r="K25" s="60">
        <v>510</v>
      </c>
      <c r="L25" s="60">
        <v>0</v>
      </c>
      <c r="M25" s="60">
        <v>250</v>
      </c>
      <c r="N25" s="60">
        <v>1700</v>
      </c>
      <c r="O25" s="60">
        <v>250</v>
      </c>
    </row>
    <row r="26" spans="1:21" ht="21" x14ac:dyDescent="0.5">
      <c r="A26" s="44">
        <v>24</v>
      </c>
      <c r="B26" s="44" t="s">
        <v>587</v>
      </c>
      <c r="C26" s="55" t="s">
        <v>223</v>
      </c>
      <c r="D26" s="49" t="str">
        <f>INDEX(Leikmannaskrá!$A$2:$D$1156,MATCH(C26,Leikmannaskrá!$A$2:$A$1156,0),2)</f>
        <v>240609-3550</v>
      </c>
      <c r="E26" s="49" t="str">
        <f>INDEX(Leikmannaskrá!$A$2:$D$1156,MATCH(C26,Leikmannaskrá!$A$2:$A$1156,0),3)</f>
        <v>UMFA</v>
      </c>
      <c r="F26" s="47">
        <f>SUM(LARGE(H26:O26,{1;2;3;4;5}))</f>
        <v>3025</v>
      </c>
      <c r="G26" s="47">
        <f>SUM(H26:O26)</f>
        <v>3275</v>
      </c>
      <c r="H26" s="60">
        <v>250</v>
      </c>
      <c r="I26" s="60">
        <v>1200</v>
      </c>
      <c r="J26" s="60">
        <v>1200</v>
      </c>
      <c r="K26" s="60">
        <v>0</v>
      </c>
      <c r="L26" s="60">
        <v>125</v>
      </c>
      <c r="M26" s="60">
        <v>125</v>
      </c>
      <c r="N26" s="60">
        <v>125</v>
      </c>
      <c r="O26" s="60">
        <v>250</v>
      </c>
    </row>
    <row r="27" spans="1:21" ht="21" x14ac:dyDescent="0.5">
      <c r="A27" s="44">
        <v>25</v>
      </c>
      <c r="B27" s="44" t="s">
        <v>587</v>
      </c>
      <c r="C27" s="55" t="s">
        <v>273</v>
      </c>
      <c r="D27" s="49" t="str">
        <f>INDEX(Leikmannaskrá!$A$2:$D$1156,MATCH(C27,Leikmannaskrá!$A$2:$A$1156,0),2)</f>
        <v>060584-4869</v>
      </c>
      <c r="E27" s="49" t="str">
        <f>INDEX(Leikmannaskrá!$A$2:$D$1156,MATCH(C27,Leikmannaskrá!$A$2:$A$1156,0),3)</f>
        <v>KR</v>
      </c>
      <c r="F27" s="47">
        <f>SUM(LARGE(H27:O27,{1;2;3;4;5}))</f>
        <v>2975</v>
      </c>
      <c r="G27" s="47">
        <f>SUM(H27:O27)</f>
        <v>2975</v>
      </c>
      <c r="H27" s="60">
        <v>0</v>
      </c>
      <c r="I27" s="60">
        <v>0</v>
      </c>
      <c r="J27" s="60">
        <v>0</v>
      </c>
      <c r="K27" s="60">
        <v>0</v>
      </c>
      <c r="L27" s="60">
        <v>0</v>
      </c>
      <c r="M27" s="60">
        <v>1275</v>
      </c>
      <c r="N27" s="60">
        <v>0</v>
      </c>
      <c r="O27" s="60">
        <v>1700</v>
      </c>
    </row>
    <row r="28" spans="1:21" ht="21" x14ac:dyDescent="0.5">
      <c r="A28" s="44">
        <v>26</v>
      </c>
      <c r="B28" s="44" t="s">
        <v>587</v>
      </c>
      <c r="C28" s="55" t="s">
        <v>315</v>
      </c>
      <c r="D28" s="49" t="str">
        <f>INDEX(Leikmannaskrá!$A$2:$D$1156,MATCH(C28,Leikmannaskrá!$A$2:$A$1156,0),2)</f>
        <v>080183-5349</v>
      </c>
      <c r="E28" s="49" t="str">
        <f>INDEX(Leikmannaskrá!$A$2:$D$1156,MATCH(C28,Leikmannaskrá!$A$2:$A$1156,0),3)</f>
        <v>UMFA</v>
      </c>
      <c r="F28" s="47">
        <f>SUM(LARGE(H28:O28,{1;2;3;4;5}))</f>
        <v>2925</v>
      </c>
      <c r="G28" s="47">
        <f>SUM(H28:O28)</f>
        <v>3050</v>
      </c>
      <c r="H28" s="60">
        <v>0</v>
      </c>
      <c r="I28" s="60">
        <v>0</v>
      </c>
      <c r="J28" s="60">
        <v>1700</v>
      </c>
      <c r="K28" s="60">
        <v>850</v>
      </c>
      <c r="L28" s="60">
        <v>125</v>
      </c>
      <c r="M28" s="60">
        <v>125</v>
      </c>
      <c r="N28" s="60">
        <v>125</v>
      </c>
      <c r="O28" s="60">
        <v>125</v>
      </c>
    </row>
    <row r="29" spans="1:21" ht="21" x14ac:dyDescent="0.5">
      <c r="A29" s="44">
        <v>27</v>
      </c>
      <c r="B29" s="44" t="s">
        <v>587</v>
      </c>
      <c r="C29" s="55" t="s">
        <v>214</v>
      </c>
      <c r="D29" s="49" t="str">
        <f>INDEX(Leikmannaskrá!$A$2:$D$1156,MATCH(C29,Leikmannaskrá!$A$2:$A$1156,0),2)</f>
        <v>130308-4490</v>
      </c>
      <c r="E29" s="49" t="str">
        <f>INDEX(Leikmannaskrá!$A$2:$D$1156,MATCH(C29,Leikmannaskrá!$A$2:$A$1156,0),3)</f>
        <v>Tindastól</v>
      </c>
      <c r="F29" s="47">
        <f>SUM(LARGE(H29:O29,{1;2;3;4;5}))</f>
        <v>2600</v>
      </c>
      <c r="G29" s="47">
        <f>SUM(H29:O29)</f>
        <v>2600</v>
      </c>
      <c r="H29" s="60">
        <v>1200</v>
      </c>
      <c r="I29" s="60">
        <v>0</v>
      </c>
      <c r="J29" s="60">
        <v>0</v>
      </c>
      <c r="K29" s="60">
        <v>0</v>
      </c>
      <c r="L29" s="60">
        <v>1275</v>
      </c>
      <c r="M29" s="60">
        <v>0</v>
      </c>
      <c r="N29" s="60">
        <v>0</v>
      </c>
      <c r="O29" s="60">
        <v>125</v>
      </c>
    </row>
    <row r="30" spans="1:21" ht="21" x14ac:dyDescent="0.5">
      <c r="A30" s="44">
        <v>28</v>
      </c>
      <c r="B30" s="44" t="s">
        <v>587</v>
      </c>
      <c r="C30" s="55" t="s">
        <v>201</v>
      </c>
      <c r="D30" s="49" t="str">
        <f>INDEX(Leikmannaskrá!$A$2:$D$1156,MATCH(C30,Leikmannaskrá!$A$2:$A$1156,0),2)</f>
        <v>161170-2089</v>
      </c>
      <c r="E30" s="49" t="str">
        <f>INDEX(Leikmannaskrá!$A$2:$D$1156,MATCH(C30,Leikmannaskrá!$A$2:$A$1156,0),3)</f>
        <v>TBR</v>
      </c>
      <c r="F30" s="47">
        <f>SUM(LARGE(H30:O30,{1;2;3;4;5}))</f>
        <v>2125</v>
      </c>
      <c r="G30" s="47">
        <f>SUM(H30:O30)</f>
        <v>2125</v>
      </c>
      <c r="H30" s="60">
        <v>0</v>
      </c>
      <c r="I30" s="60">
        <v>0</v>
      </c>
      <c r="J30" s="60">
        <v>0</v>
      </c>
      <c r="K30" s="60">
        <v>0</v>
      </c>
      <c r="L30" s="60">
        <v>0</v>
      </c>
      <c r="M30" s="60">
        <v>850</v>
      </c>
      <c r="N30" s="60">
        <v>1275</v>
      </c>
      <c r="O30" s="60">
        <v>0</v>
      </c>
    </row>
    <row r="31" spans="1:21" ht="21" x14ac:dyDescent="0.5">
      <c r="A31" s="44">
        <v>29</v>
      </c>
      <c r="B31" s="44" t="s">
        <v>587</v>
      </c>
      <c r="C31" s="55" t="s">
        <v>311</v>
      </c>
      <c r="D31" s="49" t="str">
        <f>INDEX(Leikmannaskrá!$A$2:$D$1156,MATCH(C31,Leikmannaskrá!$A$2:$A$1156,0),2)</f>
        <v>160474-3359</v>
      </c>
      <c r="E31" s="49" t="str">
        <f>INDEX(Leikmannaskrá!$A$2:$D$1156,MATCH(C31,Leikmannaskrá!$A$2:$A$1156,0),3)</f>
        <v>Hamar</v>
      </c>
      <c r="F31" s="47">
        <f>SUM(LARGE(H31:O31,{1;2;3;4;5}))</f>
        <v>2000</v>
      </c>
      <c r="G31" s="47">
        <f>SUM(H31:O31)</f>
        <v>2000</v>
      </c>
      <c r="H31" s="60">
        <v>0</v>
      </c>
      <c r="I31" s="60">
        <v>0</v>
      </c>
      <c r="J31" s="60">
        <v>0</v>
      </c>
      <c r="K31" s="60">
        <v>2000</v>
      </c>
      <c r="L31" s="60">
        <v>0</v>
      </c>
      <c r="M31" s="60">
        <v>0</v>
      </c>
      <c r="N31" s="60">
        <v>0</v>
      </c>
      <c r="O31" s="60">
        <v>0</v>
      </c>
      <c r="Q31" s="35"/>
      <c r="S31" s="35"/>
      <c r="T31" s="54"/>
      <c r="U31" s="54"/>
    </row>
    <row r="32" spans="1:21" ht="21" x14ac:dyDescent="0.5">
      <c r="A32" s="44">
        <v>30</v>
      </c>
      <c r="B32" s="44" t="s">
        <v>587</v>
      </c>
      <c r="C32" s="55" t="s">
        <v>125</v>
      </c>
      <c r="D32" s="49" t="str">
        <f>INDEX(Leikmannaskrá!$A$2:$D$1156,MATCH(C32,Leikmannaskrá!$A$2:$A$1156,0),2)</f>
        <v>040909-2060</v>
      </c>
      <c r="E32" s="49" t="str">
        <f>INDEX(Leikmannaskrá!$A$2:$D$1156,MATCH(C32,Leikmannaskrá!$A$2:$A$1156,0),3)</f>
        <v>KR</v>
      </c>
      <c r="F32" s="47">
        <f>SUM(LARGE(H32:O32,{1;2;3;4;5}))</f>
        <v>1825</v>
      </c>
      <c r="G32" s="47">
        <f>SUM(H32:O32)</f>
        <v>1825</v>
      </c>
      <c r="H32" s="60">
        <v>0</v>
      </c>
      <c r="I32" s="60">
        <v>0</v>
      </c>
      <c r="J32" s="60">
        <v>0</v>
      </c>
      <c r="K32" s="60">
        <v>850</v>
      </c>
      <c r="L32" s="60">
        <v>125</v>
      </c>
      <c r="M32" s="60">
        <v>0</v>
      </c>
      <c r="N32" s="60">
        <v>0</v>
      </c>
      <c r="O32" s="60">
        <v>850</v>
      </c>
      <c r="Q32" s="35"/>
    </row>
    <row r="33" spans="1:17" ht="21" x14ac:dyDescent="0.5">
      <c r="A33" s="44">
        <v>31</v>
      </c>
      <c r="B33" s="44" t="s">
        <v>587</v>
      </c>
      <c r="C33" s="55" t="s">
        <v>199</v>
      </c>
      <c r="D33" s="49" t="str">
        <f>INDEX(Leikmannaskrá!$A$2:$D$1156,MATCH(C33,Leikmannaskrá!$A$2:$A$1156,0),2)</f>
        <v>020997-2069</v>
      </c>
      <c r="E33" s="49" t="str">
        <f>INDEX(Leikmannaskrá!$A$2:$D$1156,MATCH(C33,Leikmannaskrá!$A$2:$A$1156,0),3)</f>
        <v>BH</v>
      </c>
      <c r="F33" s="47">
        <f>SUM(LARGE(H33:O33,{1;2;3;4;5}))</f>
        <v>1825</v>
      </c>
      <c r="G33" s="47">
        <f>SUM(H33:O33)</f>
        <v>1825</v>
      </c>
      <c r="H33" s="60">
        <v>0</v>
      </c>
      <c r="I33" s="60">
        <v>0</v>
      </c>
      <c r="J33" s="60">
        <v>0</v>
      </c>
      <c r="K33" s="60">
        <v>1700</v>
      </c>
      <c r="L33" s="60">
        <v>0</v>
      </c>
      <c r="M33" s="60">
        <v>0</v>
      </c>
      <c r="N33" s="60">
        <v>0</v>
      </c>
      <c r="O33" s="60">
        <v>125</v>
      </c>
      <c r="Q33" s="35"/>
    </row>
    <row r="34" spans="1:17" ht="21" x14ac:dyDescent="0.5">
      <c r="A34" s="44">
        <v>32</v>
      </c>
      <c r="B34" s="44" t="s">
        <v>587</v>
      </c>
      <c r="C34" s="55" t="s">
        <v>663</v>
      </c>
      <c r="D34" s="49" t="str">
        <f>INDEX(Leikmannaskrá!$A$2:$D$1156,MATCH(C34,Leikmannaskrá!$A$2:$A$1156,0),2)</f>
        <v>250107-2340</v>
      </c>
      <c r="E34" s="49" t="str">
        <f>INDEX(Leikmannaskrá!$A$2:$D$1156,MATCH(C34,Leikmannaskrá!$A$2:$A$1156,0),3)</f>
        <v>BH</v>
      </c>
      <c r="F34" s="47">
        <f>SUM(LARGE(H34:O34,{1;2;3;4;5}))</f>
        <v>1825</v>
      </c>
      <c r="G34" s="47">
        <f>SUM(H34:O34)</f>
        <v>1825</v>
      </c>
      <c r="H34" s="60">
        <v>1200</v>
      </c>
      <c r="I34" s="60">
        <v>0</v>
      </c>
      <c r="J34" s="60">
        <v>250</v>
      </c>
      <c r="K34" s="60">
        <v>0</v>
      </c>
      <c r="L34" s="60">
        <v>125</v>
      </c>
      <c r="M34" s="60">
        <v>125</v>
      </c>
      <c r="N34" s="60">
        <v>0</v>
      </c>
      <c r="O34" s="60">
        <v>125</v>
      </c>
      <c r="Q34" s="35"/>
    </row>
    <row r="35" spans="1:17" ht="21" x14ac:dyDescent="0.5">
      <c r="A35" s="44">
        <v>33</v>
      </c>
      <c r="B35" s="44" t="s">
        <v>587</v>
      </c>
      <c r="C35" s="55" t="s">
        <v>731</v>
      </c>
      <c r="D35" s="49" t="str">
        <f>INDEX(Leikmannaskrá!$A$2:$D$1156,MATCH(C35,Leikmannaskrá!$A$2:$A$1156,0),2)</f>
        <v>300695-3459</v>
      </c>
      <c r="E35" s="49" t="str">
        <f>INDEX(Leikmannaskrá!$A$2:$D$1156,MATCH(C35,Leikmannaskrá!$A$2:$A$1156,0),3)</f>
        <v>ÍA</v>
      </c>
      <c r="F35" s="47">
        <f>SUM(LARGE(H35:O35,{1;2;3;4;5}))</f>
        <v>1275</v>
      </c>
      <c r="G35" s="47">
        <f>SUM(H35:O35)</f>
        <v>1275</v>
      </c>
      <c r="H35" s="60">
        <v>0</v>
      </c>
      <c r="I35" s="60">
        <v>0</v>
      </c>
      <c r="J35" s="60">
        <v>0</v>
      </c>
      <c r="K35" s="60">
        <v>0</v>
      </c>
      <c r="L35" s="60">
        <v>0</v>
      </c>
      <c r="M35" s="60">
        <v>0</v>
      </c>
      <c r="N35" s="60">
        <v>0</v>
      </c>
      <c r="O35" s="60">
        <v>1275</v>
      </c>
      <c r="Q35" s="35"/>
    </row>
    <row r="36" spans="1:17" ht="21" x14ac:dyDescent="0.5">
      <c r="A36" s="44">
        <v>34</v>
      </c>
      <c r="B36" s="44" t="s">
        <v>587</v>
      </c>
      <c r="C36" s="55" t="s">
        <v>747</v>
      </c>
      <c r="D36" s="49" t="str">
        <f>INDEX(Leikmannaskrá!$A$2:$D$1156,MATCH(C36,Leikmannaskrá!$A$2:$A$1156,0),2)</f>
        <v>171073-4569</v>
      </c>
      <c r="E36" s="49" t="str">
        <f>INDEX(Leikmannaskrá!$A$2:$D$1156,MATCH(C36,Leikmannaskrá!$A$2:$A$1156,0),3)</f>
        <v>TBS</v>
      </c>
      <c r="F36" s="47">
        <f>SUM(LARGE(H36:O36,{1;2;3;4;5}))</f>
        <v>975</v>
      </c>
      <c r="G36" s="47">
        <f>SUM(H36:O36)</f>
        <v>975</v>
      </c>
      <c r="H36" s="60">
        <v>850</v>
      </c>
      <c r="I36" s="60">
        <v>0</v>
      </c>
      <c r="J36" s="60">
        <v>0</v>
      </c>
      <c r="K36" s="60">
        <v>0</v>
      </c>
      <c r="L36" s="60">
        <v>0</v>
      </c>
      <c r="M36" s="60">
        <v>0</v>
      </c>
      <c r="N36" s="60">
        <v>0</v>
      </c>
      <c r="O36" s="60">
        <v>125</v>
      </c>
    </row>
    <row r="37" spans="1:17" ht="21" x14ac:dyDescent="0.5">
      <c r="A37" s="44">
        <v>35</v>
      </c>
      <c r="B37" s="44" t="s">
        <v>587</v>
      </c>
      <c r="C37" s="55" t="s">
        <v>290</v>
      </c>
      <c r="D37" s="49" t="str">
        <f>INDEX(Leikmannaskrá!$A$2:$D$1156,MATCH(C37,Leikmannaskrá!$A$2:$A$1156,0),2)</f>
        <v>150991-3829</v>
      </c>
      <c r="E37" s="49" t="str">
        <f>INDEX(Leikmannaskrá!$A$2:$D$1156,MATCH(C37,Leikmannaskrá!$A$2:$A$1156,0),3)</f>
        <v>KR</v>
      </c>
      <c r="F37" s="47">
        <f>SUM(LARGE(H37:O37,{1;2;3;4;5}))</f>
        <v>850</v>
      </c>
      <c r="G37" s="47">
        <f>SUM(H37:O37)</f>
        <v>850</v>
      </c>
      <c r="H37" s="60">
        <v>0</v>
      </c>
      <c r="I37" s="60">
        <v>0</v>
      </c>
      <c r="J37" s="60">
        <v>0</v>
      </c>
      <c r="K37" s="60">
        <v>0</v>
      </c>
      <c r="L37" s="60">
        <v>0</v>
      </c>
      <c r="M37" s="60">
        <v>0</v>
      </c>
      <c r="N37" s="60">
        <v>850</v>
      </c>
      <c r="O37" s="60">
        <v>0</v>
      </c>
    </row>
    <row r="38" spans="1:17" ht="21" x14ac:dyDescent="0.5">
      <c r="A38" s="44">
        <v>36</v>
      </c>
      <c r="B38" s="44" t="s">
        <v>587</v>
      </c>
      <c r="C38" s="55" t="s">
        <v>458</v>
      </c>
      <c r="D38" s="49" t="str">
        <f>INDEX(Leikmannaskrá!$A$2:$D$1156,MATCH(C38,Leikmannaskrá!$A$2:$A$1156,0),2)</f>
        <v>291003-2570</v>
      </c>
      <c r="E38" s="49" t="str">
        <f>INDEX(Leikmannaskrá!$A$2:$D$1156,MATCH(C38,Leikmannaskrá!$A$2:$A$1156,0),3)</f>
        <v>BH</v>
      </c>
      <c r="F38" s="47">
        <f>SUM(LARGE(H38:O38,{1;2;3;4;5}))</f>
        <v>850</v>
      </c>
      <c r="G38" s="47">
        <f>SUM(H38:O38)</f>
        <v>850</v>
      </c>
      <c r="H38" s="60">
        <v>0</v>
      </c>
      <c r="I38" s="60">
        <v>0</v>
      </c>
      <c r="J38" s="60">
        <v>0</v>
      </c>
      <c r="K38" s="60">
        <v>0</v>
      </c>
      <c r="L38" s="60">
        <v>0</v>
      </c>
      <c r="M38" s="60">
        <v>0</v>
      </c>
      <c r="N38" s="60">
        <v>0</v>
      </c>
      <c r="O38" s="60">
        <v>850</v>
      </c>
    </row>
    <row r="39" spans="1:17" ht="21" x14ac:dyDescent="0.5">
      <c r="A39" s="44">
        <v>37</v>
      </c>
      <c r="B39" s="44" t="s">
        <v>587</v>
      </c>
      <c r="C39" s="55" t="s">
        <v>726</v>
      </c>
      <c r="D39" s="49" t="str">
        <f>INDEX(Leikmannaskrá!$A$2:$D$1156,MATCH(C39,Leikmannaskrá!$A$2:$A$1156,0),2)</f>
        <v>020498-2269</v>
      </c>
      <c r="E39" s="49" t="str">
        <f>INDEX(Leikmannaskrá!$A$2:$D$1156,MATCH(C39,Leikmannaskrá!$A$2:$A$1156,0),3)</f>
        <v>TBR</v>
      </c>
      <c r="F39" s="47">
        <f>SUM(LARGE(H39:O39,{1;2;3;4;5}))</f>
        <v>750</v>
      </c>
      <c r="G39" s="47">
        <f>SUM(H39:O39)</f>
        <v>750</v>
      </c>
      <c r="H39" s="60">
        <v>0</v>
      </c>
      <c r="I39" s="60">
        <v>0</v>
      </c>
      <c r="J39" s="60">
        <v>0</v>
      </c>
      <c r="K39" s="60">
        <v>0</v>
      </c>
      <c r="L39" s="60">
        <v>0</v>
      </c>
      <c r="M39" s="60">
        <v>0</v>
      </c>
      <c r="N39" s="60">
        <v>250</v>
      </c>
      <c r="O39" s="60">
        <v>500</v>
      </c>
    </row>
    <row r="40" spans="1:17" ht="21" x14ac:dyDescent="0.5">
      <c r="A40" s="44">
        <v>38</v>
      </c>
      <c r="B40" s="44" t="s">
        <v>587</v>
      </c>
      <c r="C40" s="55" t="s">
        <v>681</v>
      </c>
      <c r="D40" s="49" t="str">
        <f>INDEX(Leikmannaskrá!$A$2:$D$1156,MATCH(C40,Leikmannaskrá!$A$2:$A$1156,0),2)</f>
        <v>040108-2540</v>
      </c>
      <c r="E40" s="49" t="str">
        <f>INDEX(Leikmannaskrá!$A$2:$D$1156,MATCH(C40,Leikmannaskrá!$A$2:$A$1156,0),3)</f>
        <v>BH</v>
      </c>
      <c r="F40" s="47">
        <f>SUM(LARGE(H40:O40,{1;2;3;4;5}))</f>
        <v>635</v>
      </c>
      <c r="G40" s="47">
        <f>SUM(H40:O40)</f>
        <v>635</v>
      </c>
      <c r="H40" s="60">
        <v>0</v>
      </c>
      <c r="I40" s="60">
        <v>0</v>
      </c>
      <c r="J40" s="60">
        <v>0</v>
      </c>
      <c r="K40" s="60">
        <v>510</v>
      </c>
      <c r="L40" s="60">
        <v>0</v>
      </c>
      <c r="M40" s="60">
        <v>125</v>
      </c>
      <c r="N40" s="60">
        <v>0</v>
      </c>
      <c r="O40" s="60">
        <v>0</v>
      </c>
    </row>
    <row r="41" spans="1:17" ht="21" x14ac:dyDescent="0.5">
      <c r="A41" s="44">
        <v>39</v>
      </c>
      <c r="B41" s="44" t="s">
        <v>587</v>
      </c>
      <c r="C41" s="55" t="s">
        <v>683</v>
      </c>
      <c r="D41" s="49" t="str">
        <f>INDEX(Leikmannaskrá!$A$2:$D$1156,MATCH(C41,Leikmannaskrá!$A$2:$A$1156,0),2)</f>
        <v>230307-2290</v>
      </c>
      <c r="E41" s="49" t="str">
        <f>INDEX(Leikmannaskrá!$A$2:$D$1156,MATCH(C41,Leikmannaskrá!$A$2:$A$1156,0),3)</f>
        <v>BH</v>
      </c>
      <c r="F41" s="47">
        <f>SUM(LARGE(H41:O41,{1;2;3;4;5}))</f>
        <v>375</v>
      </c>
      <c r="G41" s="47">
        <f>SUM(H41:O41)</f>
        <v>375</v>
      </c>
      <c r="H41" s="60">
        <v>250</v>
      </c>
      <c r="I41" s="60">
        <v>0</v>
      </c>
      <c r="J41" s="60">
        <v>0</v>
      </c>
      <c r="K41" s="60">
        <v>0</v>
      </c>
      <c r="L41" s="60">
        <v>0</v>
      </c>
      <c r="M41" s="60">
        <v>0</v>
      </c>
      <c r="N41" s="60">
        <v>0</v>
      </c>
      <c r="O41" s="60">
        <v>125</v>
      </c>
    </row>
    <row r="42" spans="1:17" ht="21" x14ac:dyDescent="0.5">
      <c r="A42" s="44">
        <v>40</v>
      </c>
      <c r="B42" s="44" t="s">
        <v>587</v>
      </c>
      <c r="C42" s="55" t="s">
        <v>482</v>
      </c>
      <c r="D42" s="49" t="str">
        <f>INDEX(Leikmannaskrá!$A$2:$D$1156,MATCH(C42,Leikmannaskrá!$A$2:$A$1156,0),2)</f>
        <v>260108-2710</v>
      </c>
      <c r="E42" s="49" t="str">
        <f>INDEX(Leikmannaskrá!$A$2:$D$1156,MATCH(C42,Leikmannaskrá!$A$2:$A$1156,0),3)</f>
        <v>TBS</v>
      </c>
      <c r="F42" s="47">
        <f>SUM(LARGE(H42:O42,{1;2;3;4;5}))</f>
        <v>125</v>
      </c>
      <c r="G42" s="47">
        <f>SUM(H42:O42)</f>
        <v>125</v>
      </c>
      <c r="H42" s="60">
        <v>0</v>
      </c>
      <c r="I42" s="60">
        <v>0</v>
      </c>
      <c r="J42" s="60">
        <v>0</v>
      </c>
      <c r="K42" s="60">
        <v>125</v>
      </c>
      <c r="L42" s="60">
        <v>0</v>
      </c>
      <c r="M42" s="60">
        <v>0</v>
      </c>
      <c r="N42" s="60">
        <v>0</v>
      </c>
      <c r="O42" s="60">
        <v>0</v>
      </c>
    </row>
    <row r="43" spans="1:17" ht="21" x14ac:dyDescent="0.5">
      <c r="A43" s="44">
        <v>41</v>
      </c>
      <c r="B43" s="44" t="s">
        <v>587</v>
      </c>
      <c r="C43" s="55" t="s">
        <v>693</v>
      </c>
      <c r="D43" s="49" t="str">
        <f>INDEX(Leikmannaskrá!$A$2:$D$1156,MATCH(C43,Leikmannaskrá!$A$2:$A$1156,0),2)</f>
        <v>201280-3979</v>
      </c>
      <c r="E43" s="49" t="str">
        <f>INDEX(Leikmannaskrá!$A$2:$D$1156,MATCH(C43,Leikmannaskrá!$A$2:$A$1156,0),3)</f>
        <v>TBR</v>
      </c>
      <c r="F43" s="47">
        <f>SUM(LARGE(H43:O43,{1;2;3;4;5}))</f>
        <v>125</v>
      </c>
      <c r="G43" s="47">
        <f>SUM(H43:O43)</f>
        <v>125</v>
      </c>
      <c r="H43" s="60">
        <v>0</v>
      </c>
      <c r="I43" s="60">
        <v>0</v>
      </c>
      <c r="J43" s="60">
        <v>0</v>
      </c>
      <c r="K43" s="60">
        <v>125</v>
      </c>
      <c r="L43" s="60">
        <v>0</v>
      </c>
      <c r="M43" s="60">
        <v>0</v>
      </c>
      <c r="N43" s="60">
        <v>0</v>
      </c>
      <c r="O43" s="60">
        <v>0</v>
      </c>
    </row>
    <row r="44" spans="1:17" ht="21" x14ac:dyDescent="0.5">
      <c r="A44" s="44">
        <v>42</v>
      </c>
      <c r="B44" s="44" t="s">
        <v>587</v>
      </c>
      <c r="C44" s="55" t="s">
        <v>464</v>
      </c>
      <c r="D44" s="49" t="str">
        <f>INDEX(Leikmannaskrá!$A$2:$D$1156,MATCH(C44,Leikmannaskrá!$A$2:$A$1156,0),2)</f>
        <v>240674-3789</v>
      </c>
      <c r="E44" s="49" t="str">
        <f>INDEX(Leikmannaskrá!$A$2:$D$1156,MATCH(C44,Leikmannaskrá!$A$2:$A$1156,0),3)</f>
        <v>BH</v>
      </c>
      <c r="F44" s="47">
        <f>SUM(LARGE(H44:O44,{1;2;3;4;5}))</f>
        <v>125</v>
      </c>
      <c r="G44" s="47">
        <f>SUM(H44:O44)</f>
        <v>125</v>
      </c>
      <c r="H44" s="60">
        <v>0</v>
      </c>
      <c r="I44" s="60">
        <v>0</v>
      </c>
      <c r="J44" s="60">
        <v>0</v>
      </c>
      <c r="K44" s="60">
        <v>0</v>
      </c>
      <c r="L44" s="60">
        <v>0</v>
      </c>
      <c r="M44" s="60">
        <v>0</v>
      </c>
      <c r="N44" s="60">
        <v>0</v>
      </c>
      <c r="O44" s="60">
        <v>125</v>
      </c>
    </row>
    <row r="45" spans="1:17" ht="21" x14ac:dyDescent="0.5">
      <c r="A45" s="44">
        <v>43</v>
      </c>
      <c r="B45" s="44" t="s">
        <v>587</v>
      </c>
      <c r="C45" s="55" t="s">
        <v>490</v>
      </c>
      <c r="D45" s="49" t="str">
        <f>INDEX(Leikmannaskrá!$A$2:$D$1156,MATCH(C45,Leikmannaskrá!$A$2:$A$1156,0),2)</f>
        <v>230407-3980</v>
      </c>
      <c r="E45" s="49" t="str">
        <f>INDEX(Leikmannaskrá!$A$2:$D$1156,MATCH(C45,Leikmannaskrá!$A$2:$A$1156,0),3)</f>
        <v>ÍA</v>
      </c>
      <c r="F45" s="47">
        <f>SUM(LARGE(H45:O45,{1;2;3;4;5}))</f>
        <v>0</v>
      </c>
      <c r="G45" s="47">
        <f>SUM(H45:O45)</f>
        <v>0</v>
      </c>
      <c r="H45" s="60">
        <v>0</v>
      </c>
      <c r="I45" s="60">
        <v>0</v>
      </c>
      <c r="J45" s="60">
        <v>0</v>
      </c>
      <c r="K45" s="60">
        <v>0</v>
      </c>
      <c r="L45" s="60">
        <v>0</v>
      </c>
      <c r="M45" s="60">
        <v>0</v>
      </c>
      <c r="N45" s="60">
        <v>0</v>
      </c>
      <c r="O45" s="60">
        <v>0</v>
      </c>
    </row>
    <row r="46" spans="1:17" ht="21" x14ac:dyDescent="0.5">
      <c r="A46" s="44">
        <v>44</v>
      </c>
      <c r="B46" s="44" t="s">
        <v>587</v>
      </c>
      <c r="C46" s="55" t="s">
        <v>667</v>
      </c>
      <c r="D46" s="49" t="str">
        <f>INDEX(Leikmannaskrá!$A$2:$D$1156,MATCH(C46,Leikmannaskrá!$A$2:$A$1156,0),2)</f>
        <v>010510-3680</v>
      </c>
      <c r="E46" s="49" t="str">
        <f>INDEX(Leikmannaskrá!$A$2:$D$1156,MATCH(C46,Leikmannaskrá!$A$2:$A$1156,0),3)</f>
        <v>TBR</v>
      </c>
      <c r="F46" s="47">
        <f>SUM(LARGE(H46:O46,{1;2;3;4;5}))</f>
        <v>0</v>
      </c>
      <c r="G46" s="47">
        <f>SUM(H46:O46)</f>
        <v>0</v>
      </c>
      <c r="H46" s="60">
        <v>0</v>
      </c>
      <c r="I46" s="60">
        <v>0</v>
      </c>
      <c r="J46" s="60">
        <v>0</v>
      </c>
      <c r="K46" s="60">
        <v>0</v>
      </c>
      <c r="L46" s="60">
        <v>0</v>
      </c>
      <c r="M46" s="60">
        <v>0</v>
      </c>
      <c r="N46" s="60">
        <v>0</v>
      </c>
      <c r="O46" s="60">
        <v>0</v>
      </c>
    </row>
    <row r="47" spans="1:17" x14ac:dyDescent="0.35">
      <c r="L47" s="34"/>
    </row>
    <row r="48" spans="1:17" x14ac:dyDescent="0.35">
      <c r="L48" s="34"/>
    </row>
    <row r="49" spans="12:12" x14ac:dyDescent="0.35">
      <c r="L49" s="34"/>
    </row>
    <row r="50" spans="12:12" x14ac:dyDescent="0.35">
      <c r="L50" s="34"/>
    </row>
    <row r="51" spans="12:12" x14ac:dyDescent="0.35">
      <c r="L51" s="34"/>
    </row>
    <row r="52" spans="12:12" x14ac:dyDescent="0.35">
      <c r="L52" s="34"/>
    </row>
    <row r="53" spans="12:12" x14ac:dyDescent="0.35">
      <c r="L53" s="34"/>
    </row>
    <row r="54" spans="12:12" x14ac:dyDescent="0.35">
      <c r="L54" s="34"/>
    </row>
  </sheetData>
  <mergeCells count="1">
    <mergeCell ref="A1:O1"/>
  </mergeCells>
  <pageMargins left="0.7" right="0.7" top="0.75" bottom="0.75" header="0.511811023622047" footer="0.511811023622047"/>
  <pageSetup paperSize="9"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6"/>
  <sheetViews>
    <sheetView zoomScaleNormal="100" workbookViewId="0">
      <pane ySplit="645" activePane="bottomLeft"/>
      <selection activeCell="I1" sqref="I1:I1048576"/>
      <selection pane="bottomLeft" activeCell="H5" sqref="H5"/>
    </sheetView>
  </sheetViews>
  <sheetFormatPr defaultColWidth="9.1796875" defaultRowHeight="14.5" x14ac:dyDescent="0.35"/>
  <cols>
    <col min="1" max="1" width="30" style="30" customWidth="1"/>
    <col min="2" max="2" width="15.453125" style="30" customWidth="1"/>
    <col min="3" max="4" width="9.1796875" style="30"/>
    <col min="5" max="5" width="31.1796875" style="30" customWidth="1"/>
    <col min="6" max="6" width="6" style="30" customWidth="1"/>
    <col min="7" max="7" width="30" style="30" customWidth="1"/>
    <col min="8" max="8" width="21" style="30" customWidth="1"/>
    <col min="9" max="9" width="9.1796875" style="30"/>
    <col min="10" max="10" width="14.54296875" style="30" customWidth="1"/>
    <col min="11" max="11" width="9.1796875" style="31"/>
    <col min="12" max="16384" width="9.1796875" style="30"/>
  </cols>
  <sheetData>
    <row r="1" spans="1:11" x14ac:dyDescent="0.35">
      <c r="A1" s="32" t="s">
        <v>572</v>
      </c>
      <c r="B1" s="32" t="s">
        <v>573</v>
      </c>
      <c r="C1" s="32" t="s">
        <v>574</v>
      </c>
      <c r="D1" s="32" t="s">
        <v>575</v>
      </c>
      <c r="E1" s="32" t="s">
        <v>576</v>
      </c>
      <c r="F1" s="32" t="s">
        <v>570</v>
      </c>
      <c r="G1" s="33" t="s">
        <v>566</v>
      </c>
      <c r="H1" s="33" t="s">
        <v>577</v>
      </c>
      <c r="I1" s="32" t="s">
        <v>570</v>
      </c>
      <c r="J1" s="32" t="s">
        <v>578</v>
      </c>
      <c r="K1" s="32" t="s">
        <v>579</v>
      </c>
    </row>
    <row r="2" spans="1:11" x14ac:dyDescent="0.35">
      <c r="A2" s="13" t="str">
        <f>IFERROR(INDEX(Leikmannaskrá!$A$2:$D$1156,MATCH(Skráningarblað!A29,Leikmannaskrá!$A$2:$A$1160,0),1),"")</f>
        <v/>
      </c>
      <c r="B2" s="30" t="str">
        <f>Skráningarblað!F29</f>
        <v/>
      </c>
      <c r="C2" s="30" t="str">
        <f>Skráningarblað!G29</f>
        <v/>
      </c>
      <c r="D2" s="30" t="str">
        <f>Skráningarblað!H29</f>
        <v/>
      </c>
      <c r="E2" s="30" t="str">
        <f>Skráningarblað!M29</f>
        <v xml:space="preserve"> -  </v>
      </c>
      <c r="F2" s="30" t="str">
        <f>Skráningarblað!N29</f>
        <v/>
      </c>
      <c r="G2" s="30" t="str">
        <f>IF(Skráningarblað!D29=0,"",Skráningarblað!D29)</f>
        <v/>
      </c>
      <c r="H2" s="30" t="str">
        <f>Skráningarblað!O29</f>
        <v/>
      </c>
      <c r="I2" s="30" t="str">
        <f>Skráningarblað!S29</f>
        <v/>
      </c>
      <c r="J2" s="30" t="str">
        <f t="shared" ref="J2:J57" si="0">IF(I2="",F2,I2+F2)</f>
        <v/>
      </c>
    </row>
    <row r="3" spans="1:11" x14ac:dyDescent="0.35">
      <c r="A3" s="13" t="str">
        <f>IFERROR(INDEX(Leikmannaskrá!$A$2:$D$1156,MATCH(Skráningarblað!A38,Leikmannaskrá!$A$2:$A$1160,0),1),"")</f>
        <v/>
      </c>
      <c r="B3" s="30" t="str">
        <f>Skráningarblað!F38</f>
        <v/>
      </c>
      <c r="C3" s="30" t="str">
        <f>Skráningarblað!G38</f>
        <v/>
      </c>
      <c r="D3" s="30" t="str">
        <f>Skráningarblað!H38</f>
        <v/>
      </c>
      <c r="E3" s="30" t="str">
        <f>Skráningarblað!M38</f>
        <v xml:space="preserve"> -  </v>
      </c>
      <c r="F3" s="30" t="str">
        <f>Skráningarblað!N38</f>
        <v/>
      </c>
      <c r="G3" s="30" t="str">
        <f>IF(Skráningarblað!D38=0,"",Skráningarblað!D38)</f>
        <v/>
      </c>
      <c r="H3" s="30" t="str">
        <f>Skráningarblað!O38</f>
        <v/>
      </c>
      <c r="I3" s="30" t="str">
        <f>Skráningarblað!S38</f>
        <v/>
      </c>
      <c r="J3" s="30" t="str">
        <f t="shared" si="0"/>
        <v/>
      </c>
    </row>
    <row r="4" spans="1:11" x14ac:dyDescent="0.35">
      <c r="A4" s="13" t="str">
        <f>IFERROR(INDEX(Leikmannaskrá!$A$2:$D$1156,MATCH(Skráningarblað!A39,Leikmannaskrá!$A$2:$A$1160,0),1),"")</f>
        <v/>
      </c>
      <c r="B4" s="30" t="str">
        <f>Skráningarblað!F39</f>
        <v/>
      </c>
      <c r="C4" s="30" t="str">
        <f>Skráningarblað!G39</f>
        <v/>
      </c>
      <c r="D4" s="30" t="str">
        <f>Skráningarblað!H39</f>
        <v/>
      </c>
      <c r="E4" s="30" t="str">
        <f>Skráningarblað!M39</f>
        <v xml:space="preserve"> -  </v>
      </c>
      <c r="F4" s="30" t="str">
        <f>Skráningarblað!N39</f>
        <v/>
      </c>
      <c r="G4" s="30" t="str">
        <f>IF(Skráningarblað!D39=0,"",Skráningarblað!D39)</f>
        <v/>
      </c>
      <c r="H4" s="30" t="str">
        <f>Skráningarblað!O39</f>
        <v/>
      </c>
      <c r="I4" s="30" t="str">
        <f>Skráningarblað!S39</f>
        <v/>
      </c>
      <c r="J4" s="30" t="str">
        <f t="shared" si="0"/>
        <v/>
      </c>
    </row>
    <row r="5" spans="1:11" x14ac:dyDescent="0.35">
      <c r="A5" s="13" t="str">
        <f>IFERROR(INDEX(Leikmannaskrá!$A$2:$D$1156,MATCH(Skráningarblað!A181,Leikmannaskrá!$A$2:$A$1160,0),1),"")</f>
        <v/>
      </c>
      <c r="B5" s="30" t="str">
        <f>Skráningarblað!F181</f>
        <v/>
      </c>
      <c r="C5" s="30" t="str">
        <f>Skráningarblað!G181</f>
        <v/>
      </c>
      <c r="D5" s="30" t="str">
        <f>Skráningarblað!H181</f>
        <v/>
      </c>
      <c r="E5" s="30" t="str">
        <f>Skráningarblað!M181</f>
        <v xml:space="preserve"> -  </v>
      </c>
      <c r="F5" s="30" t="str">
        <f>Skráningarblað!N181</f>
        <v/>
      </c>
      <c r="G5" s="30" t="str">
        <f>IF(Skráningarblað!D181=0,"",Skráningarblað!D181)</f>
        <v/>
      </c>
      <c r="H5" s="30" t="str">
        <f>Skráningarblað!O181</f>
        <v/>
      </c>
      <c r="I5" s="30" t="str">
        <f>Skráningarblað!S181</f>
        <v/>
      </c>
      <c r="J5" s="30" t="str">
        <f t="shared" si="0"/>
        <v/>
      </c>
    </row>
    <row r="6" spans="1:11" x14ac:dyDescent="0.35">
      <c r="A6" s="13" t="str">
        <f>IFERROR(INDEX(Leikmannaskrá!$A$2:$D$1156,MATCH(Skráningarblað!A37,Leikmannaskrá!$A$2:$A$1160,0),1),"")</f>
        <v/>
      </c>
      <c r="B6" s="30" t="str">
        <f>Skráningarblað!F37</f>
        <v/>
      </c>
      <c r="C6" s="30" t="str">
        <f>Skráningarblað!G37</f>
        <v/>
      </c>
      <c r="D6" s="30" t="str">
        <f>Skráningarblað!H37</f>
        <v/>
      </c>
      <c r="E6" s="30" t="str">
        <f>Skráningarblað!M37</f>
        <v xml:space="preserve"> -  </v>
      </c>
      <c r="F6" s="30" t="str">
        <f>Skráningarblað!N37</f>
        <v/>
      </c>
      <c r="G6" s="30" t="str">
        <f>IF(Skráningarblað!D37=0,"",Skráningarblað!D37)</f>
        <v/>
      </c>
      <c r="H6" s="30" t="str">
        <f>Skráningarblað!O37</f>
        <v/>
      </c>
      <c r="I6" s="30" t="str">
        <f>Skráningarblað!S37</f>
        <v/>
      </c>
      <c r="J6" s="30" t="str">
        <f t="shared" si="0"/>
        <v/>
      </c>
    </row>
    <row r="7" spans="1:11" x14ac:dyDescent="0.35">
      <c r="A7" s="13" t="str">
        <f>IFERROR(INDEX(Leikmannaskrá!$A$2:$D$1156,MATCH(Skráningarblað!A93,Leikmannaskrá!$A$2:$A$1160,0),1),"")</f>
        <v/>
      </c>
      <c r="B7" s="30" t="str">
        <f>Skráningarblað!F93</f>
        <v/>
      </c>
      <c r="C7" s="30" t="str">
        <f>Skráningarblað!G93</f>
        <v/>
      </c>
      <c r="D7" s="30" t="str">
        <f>Skráningarblað!H93</f>
        <v/>
      </c>
      <c r="E7" s="30" t="str">
        <f>Skráningarblað!M93</f>
        <v xml:space="preserve"> -  </v>
      </c>
      <c r="F7" s="30" t="str">
        <f>Skráningarblað!N93</f>
        <v/>
      </c>
      <c r="G7" s="30" t="str">
        <f>IF(Skráningarblað!D93=0,"",Skráningarblað!D93)</f>
        <v/>
      </c>
      <c r="H7" s="30" t="str">
        <f>Skráningarblað!O93</f>
        <v/>
      </c>
      <c r="I7" s="30" t="str">
        <f>Skráningarblað!S93</f>
        <v/>
      </c>
      <c r="J7" s="30" t="str">
        <f t="shared" si="0"/>
        <v/>
      </c>
    </row>
    <row r="8" spans="1:11" x14ac:dyDescent="0.35">
      <c r="A8" s="13" t="str">
        <f>IFERROR(INDEX(Leikmannaskrá!$A$2:$D$1156,MATCH(Skráningarblað!A204,Leikmannaskrá!$A$2:$A$1160,0),1),"")</f>
        <v/>
      </c>
      <c r="B8" s="30" t="str">
        <f>Skráningarblað!F204</f>
        <v/>
      </c>
      <c r="C8" s="30" t="str">
        <f>Skráningarblað!G204</f>
        <v/>
      </c>
      <c r="D8" s="30" t="str">
        <f>Skráningarblað!H204</f>
        <v/>
      </c>
      <c r="E8" s="30" t="str">
        <f>Skráningarblað!M204</f>
        <v xml:space="preserve"> -  </v>
      </c>
      <c r="F8" s="30" t="str">
        <f>Skráningarblað!N204</f>
        <v/>
      </c>
      <c r="G8" s="30" t="str">
        <f>IF(Skráningarblað!D204=0,"",Skráningarblað!D204)</f>
        <v/>
      </c>
      <c r="H8" s="30" t="str">
        <f>Skráningarblað!O204</f>
        <v/>
      </c>
      <c r="I8" s="30" t="str">
        <f>Skráningarblað!S204</f>
        <v/>
      </c>
      <c r="J8" s="30" t="str">
        <f t="shared" si="0"/>
        <v/>
      </c>
    </row>
    <row r="9" spans="1:11" x14ac:dyDescent="0.35">
      <c r="A9" s="13" t="str">
        <f>IFERROR(INDEX(Leikmannaskrá!$A$2:$D$1156,MATCH(Skráningarblað!A107,Leikmannaskrá!$A$2:$A$1160,0),1),"")</f>
        <v/>
      </c>
      <c r="B9" s="30" t="str">
        <f>Skráningarblað!F107</f>
        <v/>
      </c>
      <c r="C9" s="30" t="str">
        <f>Skráningarblað!G107</f>
        <v/>
      </c>
      <c r="D9" s="30" t="str">
        <f>Skráningarblað!H107</f>
        <v/>
      </c>
      <c r="E9" s="30" t="str">
        <f>Skráningarblað!M107</f>
        <v xml:space="preserve"> -  </v>
      </c>
      <c r="F9" s="30" t="str">
        <f>Skráningarblað!N107</f>
        <v/>
      </c>
      <c r="G9" s="30" t="str">
        <f>IF(Skráningarblað!D107=0,"",Skráningarblað!D107)</f>
        <v/>
      </c>
      <c r="H9" s="30" t="str">
        <f>Skráningarblað!O107</f>
        <v/>
      </c>
      <c r="I9" s="30" t="str">
        <f>Skráningarblað!S107</f>
        <v/>
      </c>
      <c r="J9" s="30" t="str">
        <f t="shared" si="0"/>
        <v/>
      </c>
    </row>
    <row r="10" spans="1:11" x14ac:dyDescent="0.35">
      <c r="A10" s="13" t="str">
        <f>IFERROR(INDEX(Leikmannaskrá!$A$2:$D$1156,MATCH(Skráningarblað!A108,Leikmannaskrá!$A$2:$A$1160,0),1),"")</f>
        <v/>
      </c>
      <c r="B10" s="30" t="str">
        <f>Skráningarblað!F108</f>
        <v/>
      </c>
      <c r="C10" s="30" t="str">
        <f>Skráningarblað!G108</f>
        <v/>
      </c>
      <c r="D10" s="30" t="str">
        <f>Skráningarblað!H108</f>
        <v/>
      </c>
      <c r="E10" s="30" t="str">
        <f>Skráningarblað!M108</f>
        <v xml:space="preserve"> -  </v>
      </c>
      <c r="F10" s="30" t="str">
        <f>Skráningarblað!N108</f>
        <v/>
      </c>
      <c r="G10" s="30" t="str">
        <f>IF(Skráningarblað!D108=0,"",Skráningarblað!D108)</f>
        <v/>
      </c>
      <c r="H10" s="30" t="str">
        <f>Skráningarblað!O108</f>
        <v/>
      </c>
      <c r="I10" s="30" t="str">
        <f>Skráningarblað!S108</f>
        <v/>
      </c>
      <c r="J10" s="30" t="str">
        <f t="shared" si="0"/>
        <v/>
      </c>
    </row>
    <row r="11" spans="1:11" x14ac:dyDescent="0.35">
      <c r="A11" s="13" t="str">
        <f>IFERROR(INDEX(Leikmannaskrá!$A$2:$D$1156,MATCH(Skráningarblað!A203,Leikmannaskrá!$A$2:$A$1160,0),1),"")</f>
        <v/>
      </c>
      <c r="B11" s="30" t="str">
        <f>Skráningarblað!F203</f>
        <v/>
      </c>
      <c r="C11" s="30" t="str">
        <f>Skráningarblað!G203</f>
        <v/>
      </c>
      <c r="D11" s="30" t="str">
        <f>Skráningarblað!H203</f>
        <v/>
      </c>
      <c r="E11" s="30" t="str">
        <f>Skráningarblað!M203</f>
        <v xml:space="preserve"> -  </v>
      </c>
      <c r="F11" s="30" t="str">
        <f>Skráningarblað!N203</f>
        <v/>
      </c>
      <c r="G11" s="30" t="str">
        <f>IF(Skráningarblað!D203=0,"",Skráningarblað!D203)</f>
        <v/>
      </c>
      <c r="H11" s="30" t="str">
        <f>Skráningarblað!O203</f>
        <v/>
      </c>
      <c r="I11" s="30" t="str">
        <f>Skráningarblað!S203</f>
        <v/>
      </c>
      <c r="J11" s="30" t="str">
        <f t="shared" si="0"/>
        <v/>
      </c>
    </row>
    <row r="12" spans="1:11" x14ac:dyDescent="0.35">
      <c r="A12" s="13" t="str">
        <f>IFERROR(INDEX(Leikmannaskrá!$A$2:$D$1156,MATCH(Skráningarblað!A109,Leikmannaskrá!$A$2:$A$1160,0),1),"")</f>
        <v/>
      </c>
      <c r="B12" s="30" t="str">
        <f>Skráningarblað!F109</f>
        <v/>
      </c>
      <c r="C12" s="30" t="str">
        <f>Skráningarblað!G109</f>
        <v/>
      </c>
      <c r="D12" s="30" t="str">
        <f>Skráningarblað!H109</f>
        <v/>
      </c>
      <c r="E12" s="30" t="str">
        <f>Skráningarblað!M109</f>
        <v xml:space="preserve"> -  </v>
      </c>
      <c r="F12" s="30" t="str">
        <f>Skráningarblað!N109</f>
        <v/>
      </c>
      <c r="G12" s="30" t="str">
        <f>IF(Skráningarblað!D109=0,"",Skráningarblað!D109)</f>
        <v/>
      </c>
      <c r="H12" s="30" t="str">
        <f>Skráningarblað!O109</f>
        <v/>
      </c>
      <c r="I12" s="30" t="str">
        <f>Skráningarblað!S109</f>
        <v/>
      </c>
      <c r="J12" s="30" t="str">
        <f t="shared" si="0"/>
        <v/>
      </c>
    </row>
    <row r="13" spans="1:11" x14ac:dyDescent="0.35">
      <c r="A13" s="13" t="str">
        <f>IFERROR(INDEX(Leikmannaskrá!$A$2:$D$1156,MATCH(Skráningarblað!A205,Leikmannaskrá!$A$2:$A$1160,0),1),"")</f>
        <v/>
      </c>
      <c r="B13" s="30" t="str">
        <f>Skráningarblað!F205</f>
        <v/>
      </c>
      <c r="C13" s="30" t="str">
        <f>Skráningarblað!G205</f>
        <v/>
      </c>
      <c r="D13" s="30" t="str">
        <f>Skráningarblað!H205</f>
        <v/>
      </c>
      <c r="E13" s="30" t="str">
        <f>Skráningarblað!M205</f>
        <v xml:space="preserve"> -  </v>
      </c>
      <c r="F13" s="30" t="str">
        <f>Skráningarblað!N205</f>
        <v/>
      </c>
      <c r="G13" s="30" t="str">
        <f>IF(Skráningarblað!D205=0,"",Skráningarblað!D205)</f>
        <v/>
      </c>
      <c r="H13" s="30" t="str">
        <f>Skráningarblað!O205</f>
        <v/>
      </c>
      <c r="I13" s="30" t="str">
        <f>Skráningarblað!S205</f>
        <v/>
      </c>
      <c r="J13" s="30" t="str">
        <f t="shared" si="0"/>
        <v/>
      </c>
    </row>
    <row r="14" spans="1:11" x14ac:dyDescent="0.35">
      <c r="A14" s="13" t="str">
        <f>IFERROR(INDEX(Leikmannaskrá!$A$2:$D$1156,MATCH(Skráningarblað!A209,Leikmannaskrá!$A$2:$A$1160,0),1),"")</f>
        <v/>
      </c>
      <c r="B14" s="30" t="str">
        <f>Skráningarblað!F209</f>
        <v/>
      </c>
      <c r="C14" s="30" t="str">
        <f>Skráningarblað!G209</f>
        <v/>
      </c>
      <c r="D14" s="30" t="str">
        <f>Skráningarblað!H209</f>
        <v/>
      </c>
      <c r="E14" s="30" t="str">
        <f>Skráningarblað!M209</f>
        <v xml:space="preserve"> -  </v>
      </c>
      <c r="F14" s="30" t="str">
        <f>Skráningarblað!N209</f>
        <v/>
      </c>
      <c r="G14" s="30" t="str">
        <f>IF(Skráningarblað!D209=0,"",Skráningarblað!D209)</f>
        <v/>
      </c>
      <c r="H14" s="30" t="str">
        <f>Skráningarblað!O209</f>
        <v/>
      </c>
      <c r="I14" s="30" t="str">
        <f>Skráningarblað!S209</f>
        <v/>
      </c>
      <c r="J14" s="30" t="str">
        <f t="shared" si="0"/>
        <v/>
      </c>
    </row>
    <row r="15" spans="1:11" x14ac:dyDescent="0.35">
      <c r="A15" s="13" t="str">
        <f>IFERROR(INDEX(Leikmannaskrá!$A$2:$D$1156,MATCH(Skráningarblað!A110,Leikmannaskrá!$A$2:$A$1160,0),1),"")</f>
        <v/>
      </c>
      <c r="B15" s="30" t="str">
        <f>Skráningarblað!F110</f>
        <v/>
      </c>
      <c r="C15" s="30" t="str">
        <f>Skráningarblað!G110</f>
        <v/>
      </c>
      <c r="D15" s="30" t="str">
        <f>Skráningarblað!H110</f>
        <v/>
      </c>
      <c r="E15" s="30" t="str">
        <f>Skráningarblað!M110</f>
        <v xml:space="preserve"> -  </v>
      </c>
      <c r="F15" s="30" t="str">
        <f>Skráningarblað!N110</f>
        <v/>
      </c>
      <c r="G15" s="30" t="str">
        <f>IF(Skráningarblað!D110=0,"",Skráningarblað!D110)</f>
        <v/>
      </c>
      <c r="H15" s="30" t="str">
        <f>Skráningarblað!O110</f>
        <v/>
      </c>
      <c r="I15" s="30" t="str">
        <f>Skráningarblað!S110</f>
        <v/>
      </c>
      <c r="J15" s="30" t="str">
        <f t="shared" si="0"/>
        <v/>
      </c>
    </row>
    <row r="16" spans="1:11" x14ac:dyDescent="0.35">
      <c r="A16" s="13" t="str">
        <f>IFERROR(INDEX(Leikmannaskrá!$A$2:$D$1156,MATCH(Skráningarblað!A91,Leikmannaskrá!$A$2:$A$1160,0),1),"")</f>
        <v/>
      </c>
      <c r="B16" s="30" t="str">
        <f>Skráningarblað!F91</f>
        <v/>
      </c>
      <c r="C16" s="30" t="str">
        <f>Skráningarblað!G91</f>
        <v/>
      </c>
      <c r="D16" s="30" t="str">
        <f>Skráningarblað!H91</f>
        <v/>
      </c>
      <c r="E16" s="30" t="str">
        <f>Skráningarblað!M91</f>
        <v xml:space="preserve"> -  </v>
      </c>
      <c r="F16" s="30" t="str">
        <f>Skráningarblað!N91</f>
        <v/>
      </c>
      <c r="G16" s="30" t="str">
        <f>IF(Skráningarblað!D91=0,"",Skráningarblað!D91)</f>
        <v/>
      </c>
      <c r="H16" s="30" t="str">
        <f>Skráningarblað!O91</f>
        <v/>
      </c>
      <c r="I16" s="30" t="str">
        <f>Skráningarblað!S91</f>
        <v/>
      </c>
      <c r="J16" s="30" t="str">
        <f t="shared" si="0"/>
        <v/>
      </c>
    </row>
    <row r="17" spans="1:10" x14ac:dyDescent="0.35">
      <c r="A17" s="13" t="str">
        <f>IFERROR(INDEX(Leikmannaskrá!$A$2:$D$1156,MATCH(Skráningarblað!A64,Leikmannaskrá!$A$2:$A$1160,0),1),"")</f>
        <v/>
      </c>
      <c r="B17" s="30" t="str">
        <f>Skráningarblað!F64</f>
        <v/>
      </c>
      <c r="C17" s="30" t="str">
        <f>Skráningarblað!G64</f>
        <v/>
      </c>
      <c r="D17" s="30" t="str">
        <f>Skráningarblað!H64</f>
        <v/>
      </c>
      <c r="E17" s="30" t="str">
        <f>Skráningarblað!M64</f>
        <v xml:space="preserve"> -  </v>
      </c>
      <c r="F17" s="30" t="str">
        <f>Skráningarblað!N64</f>
        <v/>
      </c>
      <c r="G17" s="30" t="str">
        <f>IF(Skráningarblað!D64=0,"",Skráningarblað!D64)</f>
        <v/>
      </c>
      <c r="H17" s="30" t="str">
        <f>Skráningarblað!O64</f>
        <v/>
      </c>
      <c r="I17" s="30" t="str">
        <f>Skráningarblað!S64</f>
        <v/>
      </c>
      <c r="J17" s="30" t="str">
        <f t="shared" si="0"/>
        <v/>
      </c>
    </row>
    <row r="18" spans="1:10" x14ac:dyDescent="0.35">
      <c r="A18" s="13" t="str">
        <f>IFERROR(INDEX(Leikmannaskrá!$A$2:$D$1156,MATCH(Skráningarblað!A194,Leikmannaskrá!$A$2:$A$1160,0),1),"")</f>
        <v/>
      </c>
      <c r="B18" s="30" t="str">
        <f>Skráningarblað!F194</f>
        <v/>
      </c>
      <c r="C18" s="30" t="str">
        <f>Skráningarblað!G194</f>
        <v/>
      </c>
      <c r="D18" s="30" t="str">
        <f>Skráningarblað!H194</f>
        <v/>
      </c>
      <c r="E18" s="30" t="str">
        <f>Skráningarblað!M194</f>
        <v xml:space="preserve"> -  </v>
      </c>
      <c r="F18" s="30" t="str">
        <f>Skráningarblað!N194</f>
        <v/>
      </c>
      <c r="G18" s="30" t="str">
        <f>IF(Skráningarblað!D194=0,"",Skráningarblað!D194)</f>
        <v/>
      </c>
      <c r="H18" s="30" t="str">
        <f>Skráningarblað!O194</f>
        <v/>
      </c>
      <c r="I18" s="30" t="str">
        <f>Skráningarblað!S194</f>
        <v/>
      </c>
      <c r="J18" s="30" t="str">
        <f t="shared" si="0"/>
        <v/>
      </c>
    </row>
    <row r="19" spans="1:10" x14ac:dyDescent="0.35">
      <c r="A19" s="13" t="str">
        <f>IFERROR(INDEX(Leikmannaskrá!$A$2:$D$1156,MATCH(Skráningarblað!A207,Leikmannaskrá!$A$2:$A$1160,0),1),"")</f>
        <v/>
      </c>
      <c r="B19" s="30" t="str">
        <f>Skráningarblað!F207</f>
        <v/>
      </c>
      <c r="C19" s="30" t="str">
        <f>Skráningarblað!G207</f>
        <v/>
      </c>
      <c r="D19" s="30" t="str">
        <f>Skráningarblað!H207</f>
        <v/>
      </c>
      <c r="E19" s="30" t="str">
        <f>Skráningarblað!M207</f>
        <v xml:space="preserve"> -  </v>
      </c>
      <c r="F19" s="30" t="str">
        <f>Skráningarblað!N207</f>
        <v/>
      </c>
      <c r="G19" s="30" t="str">
        <f>IF(Skráningarblað!D207=0,"",Skráningarblað!D207)</f>
        <v/>
      </c>
      <c r="H19" s="30" t="str">
        <f>Skráningarblað!O207</f>
        <v/>
      </c>
      <c r="I19" s="30" t="str">
        <f>Skráningarblað!S207</f>
        <v/>
      </c>
      <c r="J19" s="30" t="str">
        <f t="shared" si="0"/>
        <v/>
      </c>
    </row>
    <row r="20" spans="1:10" x14ac:dyDescent="0.35">
      <c r="A20" s="13" t="str">
        <f>IFERROR(INDEX(Leikmannaskrá!$A$2:$D$1156,MATCH(Skráningarblað!A98,Leikmannaskrá!$A$2:$A$1160,0),1),"")</f>
        <v/>
      </c>
      <c r="B20" s="30" t="str">
        <f>Skráningarblað!F98</f>
        <v/>
      </c>
      <c r="C20" s="30" t="str">
        <f>Skráningarblað!G98</f>
        <v/>
      </c>
      <c r="D20" s="30" t="str">
        <f>Skráningarblað!H98</f>
        <v/>
      </c>
      <c r="E20" s="30" t="str">
        <f>Skráningarblað!M98</f>
        <v xml:space="preserve"> -  </v>
      </c>
      <c r="F20" s="30" t="str">
        <f>Skráningarblað!N98</f>
        <v/>
      </c>
      <c r="G20" s="30" t="str">
        <f>IF(Skráningarblað!D98=0,"",Skráningarblað!D98)</f>
        <v/>
      </c>
      <c r="H20" s="30" t="str">
        <f>Skráningarblað!O98</f>
        <v/>
      </c>
      <c r="I20" s="30" t="str">
        <f>Skráningarblað!S98</f>
        <v/>
      </c>
      <c r="J20" s="30" t="str">
        <f t="shared" si="0"/>
        <v/>
      </c>
    </row>
    <row r="21" spans="1:10" x14ac:dyDescent="0.35">
      <c r="A21" s="13" t="str">
        <f>IFERROR(INDEX(Leikmannaskrá!$A$2:$D$1156,MATCH(Skráningarblað!A48,Leikmannaskrá!$A$2:$A$1160,0),1),"")</f>
        <v/>
      </c>
      <c r="B21" s="30" t="str">
        <f>Skráningarblað!F48</f>
        <v/>
      </c>
      <c r="C21" s="30" t="str">
        <f>Skráningarblað!G48</f>
        <v/>
      </c>
      <c r="D21" s="30" t="str">
        <f>Skráningarblað!H48</f>
        <v/>
      </c>
      <c r="E21" s="30" t="str">
        <f>Skráningarblað!M48</f>
        <v xml:space="preserve"> -  </v>
      </c>
      <c r="F21" s="30" t="str">
        <f>Skráningarblað!N48</f>
        <v/>
      </c>
      <c r="G21" s="30" t="str">
        <f>IF(Skráningarblað!D48=0,"",Skráningarblað!D48)</f>
        <v/>
      </c>
      <c r="H21" s="30" t="str">
        <f>Skráningarblað!O48</f>
        <v/>
      </c>
      <c r="I21" s="30" t="str">
        <f>Skráningarblað!S48</f>
        <v/>
      </c>
      <c r="J21" s="30" t="str">
        <f t="shared" si="0"/>
        <v/>
      </c>
    </row>
    <row r="22" spans="1:10" x14ac:dyDescent="0.35">
      <c r="A22" s="13" t="str">
        <f>IFERROR(INDEX(Leikmannaskrá!$A$2:$D$1156,MATCH(Skráningarblað!A111,Leikmannaskrá!$A$2:$A$1160,0),1),"")</f>
        <v/>
      </c>
      <c r="B22" s="30" t="str">
        <f>Skráningarblað!F111</f>
        <v/>
      </c>
      <c r="C22" s="30" t="str">
        <f>Skráningarblað!G111</f>
        <v/>
      </c>
      <c r="D22" s="30" t="str">
        <f>Skráningarblað!H111</f>
        <v/>
      </c>
      <c r="E22" s="30" t="str">
        <f>Skráningarblað!M111</f>
        <v xml:space="preserve"> -  </v>
      </c>
      <c r="F22" s="30" t="str">
        <f>Skráningarblað!N111</f>
        <v/>
      </c>
      <c r="G22" s="30" t="str">
        <f>IF(Skráningarblað!D111=0,"",Skráningarblað!D111)</f>
        <v/>
      </c>
      <c r="H22" s="30" t="str">
        <f>Skráningarblað!O111</f>
        <v/>
      </c>
      <c r="I22" s="30" t="str">
        <f>Skráningarblað!S111</f>
        <v/>
      </c>
      <c r="J22" s="30" t="str">
        <f t="shared" si="0"/>
        <v/>
      </c>
    </row>
    <row r="23" spans="1:10" x14ac:dyDescent="0.35">
      <c r="A23" s="13" t="str">
        <f>IFERROR(INDEX(Leikmannaskrá!$A$2:$D$1156,MATCH(Skráningarblað!A66,Leikmannaskrá!$A$2:$A$1160,0),1),"")</f>
        <v/>
      </c>
      <c r="B23" s="30" t="str">
        <f>Skráningarblað!F66</f>
        <v/>
      </c>
      <c r="C23" s="30" t="str">
        <f>Skráningarblað!G66</f>
        <v/>
      </c>
      <c r="D23" s="30" t="str">
        <f>Skráningarblað!H66</f>
        <v/>
      </c>
      <c r="E23" s="30" t="str">
        <f>Skráningarblað!M66</f>
        <v xml:space="preserve"> -  </v>
      </c>
      <c r="F23" s="30" t="str">
        <f>Skráningarblað!N66</f>
        <v/>
      </c>
      <c r="G23" s="30" t="str">
        <f>IF(Skráningarblað!D66=0,"",Skráningarblað!D66)</f>
        <v/>
      </c>
      <c r="H23" s="30" t="str">
        <f>Skráningarblað!O66</f>
        <v/>
      </c>
      <c r="I23" s="30" t="str">
        <f>Skráningarblað!S66</f>
        <v/>
      </c>
      <c r="J23" s="30" t="str">
        <f t="shared" si="0"/>
        <v/>
      </c>
    </row>
    <row r="24" spans="1:10" x14ac:dyDescent="0.35">
      <c r="A24" s="13" t="str">
        <f>IFERROR(INDEX(Leikmannaskrá!$A$2:$D$1156,MATCH(Skráningarblað!A214,Leikmannaskrá!$A$2:$A$1160,0),1),"")</f>
        <v/>
      </c>
      <c r="B24" s="30" t="str">
        <f>Skráningarblað!F214</f>
        <v/>
      </c>
      <c r="C24" s="30" t="str">
        <f>Skráningarblað!G214</f>
        <v/>
      </c>
      <c r="D24" s="30" t="str">
        <f>Skráningarblað!H214</f>
        <v/>
      </c>
      <c r="E24" s="30" t="str">
        <f>Skráningarblað!M214</f>
        <v xml:space="preserve"> -  </v>
      </c>
      <c r="F24" s="30" t="str">
        <f>Skráningarblað!N214</f>
        <v/>
      </c>
      <c r="G24" s="30" t="str">
        <f>IF(Skráningarblað!D214=0,"",Skráningarblað!D214)</f>
        <v/>
      </c>
      <c r="H24" s="30" t="str">
        <f>Skráningarblað!O214</f>
        <v/>
      </c>
      <c r="I24" s="30" t="str">
        <f>Skráningarblað!S214</f>
        <v/>
      </c>
      <c r="J24" s="30" t="str">
        <f t="shared" si="0"/>
        <v/>
      </c>
    </row>
    <row r="25" spans="1:10" x14ac:dyDescent="0.35">
      <c r="A25" s="13" t="str">
        <f>IFERROR(INDEX(Leikmannaskrá!$A$2:$D$1156,MATCH(Skráningarblað!A100,Leikmannaskrá!$A$2:$A$1160,0),1),"")</f>
        <v/>
      </c>
      <c r="B25" s="30" t="str">
        <f>Skráningarblað!F100</f>
        <v/>
      </c>
      <c r="C25" s="30" t="str">
        <f>Skráningarblað!G100</f>
        <v/>
      </c>
      <c r="D25" s="30" t="str">
        <f>Skráningarblað!H100</f>
        <v/>
      </c>
      <c r="E25" s="30" t="str">
        <f>Skráningarblað!M100</f>
        <v xml:space="preserve"> -  </v>
      </c>
      <c r="F25" s="30" t="str">
        <f>Skráningarblað!N100</f>
        <v/>
      </c>
      <c r="G25" s="30" t="str">
        <f>IF(Skráningarblað!D100=0,"",Skráningarblað!D100)</f>
        <v/>
      </c>
      <c r="H25" s="30" t="str">
        <f>Skráningarblað!O100</f>
        <v/>
      </c>
      <c r="I25" s="30" t="str">
        <f>Skráningarblað!S100</f>
        <v/>
      </c>
      <c r="J25" s="30" t="str">
        <f t="shared" si="0"/>
        <v/>
      </c>
    </row>
    <row r="26" spans="1:10" x14ac:dyDescent="0.35">
      <c r="A26" s="13" t="str">
        <f>IFERROR(INDEX(Leikmannaskrá!$A$2:$D$1156,MATCH(Skráningarblað!A12,Leikmannaskrá!$A$2:$A$1160,0),1),"")</f>
        <v/>
      </c>
      <c r="B26" s="30" t="str">
        <f>Skráningarblað!F12</f>
        <v/>
      </c>
      <c r="C26" s="30" t="str">
        <f>Skráningarblað!G12</f>
        <v/>
      </c>
      <c r="D26" s="30" t="str">
        <f>Skráningarblað!H12</f>
        <v/>
      </c>
      <c r="E26" s="30" t="str">
        <f>Skráningarblað!M12</f>
        <v xml:space="preserve"> -  </v>
      </c>
      <c r="F26" s="30" t="str">
        <f>Skráningarblað!N12</f>
        <v/>
      </c>
      <c r="G26" s="30" t="str">
        <f>IF(Skráningarblað!D12=0,"",Skráningarblað!D12)</f>
        <v/>
      </c>
      <c r="H26" s="30" t="str">
        <f>Skráningarblað!O12</f>
        <v/>
      </c>
      <c r="I26" s="30" t="str">
        <f>Skráningarblað!S12</f>
        <v/>
      </c>
      <c r="J26" s="30" t="str">
        <f t="shared" si="0"/>
        <v/>
      </c>
    </row>
    <row r="27" spans="1:10" x14ac:dyDescent="0.35">
      <c r="A27" s="13" t="str">
        <f>IFERROR(INDEX(Leikmannaskrá!$A$2:$D$1156,MATCH(Skráningarblað!A20,Leikmannaskrá!$A$2:$A$1160,0),1),"")</f>
        <v/>
      </c>
      <c r="B27" s="30" t="str">
        <f>Skráningarblað!F20</f>
        <v/>
      </c>
      <c r="C27" s="30" t="str">
        <f>Skráningarblað!G20</f>
        <v/>
      </c>
      <c r="D27" s="30" t="str">
        <f>Skráningarblað!H20</f>
        <v/>
      </c>
      <c r="E27" s="30" t="str">
        <f>Skráningarblað!M20</f>
        <v xml:space="preserve"> -  </v>
      </c>
      <c r="F27" s="30" t="str">
        <f>Skráningarblað!N20</f>
        <v/>
      </c>
      <c r="G27" s="30" t="str">
        <f>IF(Skráningarblað!D20=0,"",Skráningarblað!D20)</f>
        <v/>
      </c>
      <c r="H27" s="30" t="str">
        <f>Skráningarblað!O20</f>
        <v/>
      </c>
      <c r="I27" s="30" t="str">
        <f>Skráningarblað!S20</f>
        <v/>
      </c>
      <c r="J27" s="30" t="str">
        <f t="shared" si="0"/>
        <v/>
      </c>
    </row>
    <row r="28" spans="1:10" x14ac:dyDescent="0.35">
      <c r="A28" s="13" t="str">
        <f>IFERROR(INDEX(Leikmannaskrá!$A$2:$D$1156,MATCH(Skráningarblað!A17,Leikmannaskrá!$A$2:$A$1160,0),1),"")</f>
        <v/>
      </c>
      <c r="B28" s="30" t="str">
        <f>Skráningarblað!F17</f>
        <v/>
      </c>
      <c r="C28" s="30" t="str">
        <f>Skráningarblað!G17</f>
        <v/>
      </c>
      <c r="D28" s="30" t="str">
        <f>Skráningarblað!H17</f>
        <v/>
      </c>
      <c r="E28" s="30" t="str">
        <f>Skráningarblað!M17</f>
        <v xml:space="preserve"> -  </v>
      </c>
      <c r="F28" s="30" t="str">
        <f>Skráningarblað!N17</f>
        <v/>
      </c>
      <c r="G28" s="30" t="str">
        <f>IF(Skráningarblað!D17=0,"",Skráningarblað!D17)</f>
        <v/>
      </c>
      <c r="H28" s="30" t="str">
        <f>Skráningarblað!O17</f>
        <v/>
      </c>
      <c r="I28" s="30" t="str">
        <f>Skráningarblað!S17</f>
        <v/>
      </c>
      <c r="J28" s="30" t="str">
        <f t="shared" si="0"/>
        <v/>
      </c>
    </row>
    <row r="29" spans="1:10" x14ac:dyDescent="0.35">
      <c r="A29" s="13" t="str">
        <f>IFERROR(INDEX(Leikmannaskrá!$A$2:$D$1156,MATCH(Skráningarblað!A18,Leikmannaskrá!$A$2:$A$1160,0),1),"")</f>
        <v/>
      </c>
      <c r="B29" s="30" t="str">
        <f>Skráningarblað!F18</f>
        <v/>
      </c>
      <c r="C29" s="30" t="str">
        <f>Skráningarblað!G18</f>
        <v/>
      </c>
      <c r="D29" s="30" t="str">
        <f>Skráningarblað!H18</f>
        <v/>
      </c>
      <c r="E29" s="30" t="str">
        <f>Skráningarblað!M18</f>
        <v xml:space="preserve"> -  </v>
      </c>
      <c r="F29" s="30" t="str">
        <f>Skráningarblað!N18</f>
        <v/>
      </c>
      <c r="G29" s="30" t="str">
        <f>IF(Skráningarblað!D18=0,"",Skráningarblað!D18)</f>
        <v/>
      </c>
      <c r="H29" s="30" t="str">
        <f>Skráningarblað!O18</f>
        <v/>
      </c>
      <c r="I29" s="30" t="str">
        <f>Skráningarblað!S18</f>
        <v/>
      </c>
      <c r="J29" s="30" t="str">
        <f t="shared" si="0"/>
        <v/>
      </c>
    </row>
    <row r="30" spans="1:10" x14ac:dyDescent="0.35">
      <c r="A30" s="13" t="str">
        <f>IFERROR(INDEX(Leikmannaskrá!$A$2:$D$1156,MATCH(Skráningarblað!A206,Leikmannaskrá!$A$2:$A$1160,0),1),"")</f>
        <v/>
      </c>
      <c r="B30" s="30" t="str">
        <f>Skráningarblað!F206</f>
        <v/>
      </c>
      <c r="C30" s="30" t="str">
        <f>Skráningarblað!G206</f>
        <v/>
      </c>
      <c r="D30" s="30" t="str">
        <f>Skráningarblað!H206</f>
        <v/>
      </c>
      <c r="E30" s="30" t="str">
        <f>Skráningarblað!M206</f>
        <v xml:space="preserve"> -  </v>
      </c>
      <c r="F30" s="30" t="str">
        <f>Skráningarblað!N206</f>
        <v/>
      </c>
      <c r="G30" s="30" t="str">
        <f>IF(Skráningarblað!D206=0,"",Skráningarblað!D206)</f>
        <v/>
      </c>
      <c r="H30" s="30" t="str">
        <f>Skráningarblað!O206</f>
        <v/>
      </c>
      <c r="I30" s="30" t="str">
        <f>Skráningarblað!S206</f>
        <v/>
      </c>
      <c r="J30" s="30" t="str">
        <f t="shared" si="0"/>
        <v/>
      </c>
    </row>
    <row r="31" spans="1:10" x14ac:dyDescent="0.35">
      <c r="A31" s="13" t="str">
        <f>IFERROR(INDEX(Leikmannaskrá!$A$2:$D$1156,MATCH(Skráningarblað!A208,Leikmannaskrá!$A$2:$A$1160,0),1),"")</f>
        <v/>
      </c>
      <c r="B31" s="30" t="str">
        <f>Skráningarblað!F208</f>
        <v/>
      </c>
      <c r="C31" s="30" t="str">
        <f>Skráningarblað!G208</f>
        <v/>
      </c>
      <c r="D31" s="30" t="str">
        <f>Skráningarblað!H208</f>
        <v/>
      </c>
      <c r="E31" s="30" t="str">
        <f>Skráningarblað!M208</f>
        <v xml:space="preserve"> -  </v>
      </c>
      <c r="F31" s="30" t="str">
        <f>Skráningarblað!N208</f>
        <v/>
      </c>
      <c r="G31" s="30" t="str">
        <f>IF(Skráningarblað!D208=0,"",Skráningarblað!D208)</f>
        <v/>
      </c>
      <c r="H31" s="30" t="str">
        <f>Skráningarblað!O208</f>
        <v/>
      </c>
      <c r="I31" s="30" t="str">
        <f>Skráningarblað!S208</f>
        <v/>
      </c>
      <c r="J31" s="30" t="str">
        <f t="shared" si="0"/>
        <v/>
      </c>
    </row>
    <row r="32" spans="1:10" x14ac:dyDescent="0.35">
      <c r="A32" s="13" t="str">
        <f>IFERROR(INDEX(Leikmannaskrá!$A$2:$D$1156,MATCH(Skráningarblað!A21,Leikmannaskrá!$A$2:$A$1160,0),1),"")</f>
        <v/>
      </c>
      <c r="B32" s="30" t="str">
        <f>Skráningarblað!F21</f>
        <v/>
      </c>
      <c r="C32" s="30" t="str">
        <f>Skráningarblað!G21</f>
        <v/>
      </c>
      <c r="D32" s="30" t="str">
        <f>Skráningarblað!H21</f>
        <v/>
      </c>
      <c r="E32" s="30" t="str">
        <f>Skráningarblað!M21</f>
        <v xml:space="preserve"> -  </v>
      </c>
      <c r="F32" s="30" t="str">
        <f>Skráningarblað!N21</f>
        <v/>
      </c>
      <c r="G32" s="30" t="str">
        <f>IF(Skráningarblað!D21=0,"",Skráningarblað!D21)</f>
        <v/>
      </c>
      <c r="H32" s="30" t="str">
        <f>Skráningarblað!O21</f>
        <v/>
      </c>
      <c r="I32" s="30" t="str">
        <f>Skráningarblað!S21</f>
        <v/>
      </c>
      <c r="J32" s="30" t="str">
        <f t="shared" si="0"/>
        <v/>
      </c>
    </row>
    <row r="33" spans="1:10" x14ac:dyDescent="0.35">
      <c r="A33" s="13" t="str">
        <f>IFERROR(INDEX(Leikmannaskrá!$A$2:$D$1156,MATCH(Skráningarblað!A96,Leikmannaskrá!$A$2:$A$1160,0),1),"")</f>
        <v/>
      </c>
      <c r="B33" s="30" t="str">
        <f>Skráningarblað!F96</f>
        <v/>
      </c>
      <c r="C33" s="30" t="str">
        <f>Skráningarblað!G96</f>
        <v/>
      </c>
      <c r="D33" s="30" t="str">
        <f>Skráningarblað!H96</f>
        <v/>
      </c>
      <c r="E33" s="30" t="str">
        <f>Skráningarblað!M96</f>
        <v xml:space="preserve"> -  </v>
      </c>
      <c r="F33" s="30" t="str">
        <f>Skráningarblað!N96</f>
        <v/>
      </c>
      <c r="G33" s="30" t="str">
        <f>IF(Skráningarblað!D96=0,"",Skráningarblað!D96)</f>
        <v/>
      </c>
      <c r="H33" s="30" t="str">
        <f>Skráningarblað!O96</f>
        <v/>
      </c>
      <c r="I33" s="30" t="str">
        <f>Skráningarblað!S96</f>
        <v/>
      </c>
      <c r="J33" s="30" t="str">
        <f t="shared" si="0"/>
        <v/>
      </c>
    </row>
    <row r="34" spans="1:10" x14ac:dyDescent="0.35">
      <c r="A34" s="13" t="str">
        <f>IFERROR(INDEX(Leikmannaskrá!$A$2:$D$1156,MATCH(Skráningarblað!A22,Leikmannaskrá!$A$2:$A$1160,0),1),"")</f>
        <v/>
      </c>
      <c r="B34" s="30" t="str">
        <f>Skráningarblað!F22</f>
        <v/>
      </c>
      <c r="C34" s="30" t="str">
        <f>Skráningarblað!G22</f>
        <v/>
      </c>
      <c r="D34" s="30" t="str">
        <f>Skráningarblað!H22</f>
        <v/>
      </c>
      <c r="E34" s="30" t="str">
        <f>Skráningarblað!M22</f>
        <v xml:space="preserve"> -  </v>
      </c>
      <c r="F34" s="30" t="str">
        <f>Skráningarblað!N22</f>
        <v/>
      </c>
      <c r="G34" s="30" t="str">
        <f>IF(Skráningarblað!D22=0,"",Skráningarblað!D22)</f>
        <v/>
      </c>
      <c r="H34" s="30" t="str">
        <f>Skráningarblað!O22</f>
        <v/>
      </c>
      <c r="I34" s="30" t="str">
        <f>Skráningarblað!S22</f>
        <v/>
      </c>
      <c r="J34" s="30" t="str">
        <f t="shared" si="0"/>
        <v/>
      </c>
    </row>
    <row r="35" spans="1:10" x14ac:dyDescent="0.35">
      <c r="A35" s="13" t="str">
        <f>IFERROR(INDEX(Leikmannaskrá!$A$2:$D$1156,MATCH(Skráningarblað!A83,Leikmannaskrá!$A$2:$A$1160,0),1),"")</f>
        <v/>
      </c>
      <c r="B35" s="30" t="str">
        <f>Skráningarblað!F83</f>
        <v/>
      </c>
      <c r="C35" s="30" t="str">
        <f>Skráningarblað!G83</f>
        <v/>
      </c>
      <c r="D35" s="30" t="str">
        <f>Skráningarblað!H83</f>
        <v/>
      </c>
      <c r="E35" s="30" t="str">
        <f>Skráningarblað!M83</f>
        <v xml:space="preserve"> -  </v>
      </c>
      <c r="F35" s="30" t="str">
        <f>Skráningarblað!N83</f>
        <v/>
      </c>
      <c r="G35" s="30" t="str">
        <f>IF(Skráningarblað!D83=0,"",Skráningarblað!D83)</f>
        <v/>
      </c>
      <c r="H35" s="30" t="str">
        <f>Skráningarblað!O83</f>
        <v/>
      </c>
      <c r="I35" s="30" t="str">
        <f>Skráningarblað!S83</f>
        <v/>
      </c>
      <c r="J35" s="30" t="str">
        <f t="shared" si="0"/>
        <v/>
      </c>
    </row>
    <row r="36" spans="1:10" x14ac:dyDescent="0.35">
      <c r="A36" s="13" t="str">
        <f>IFERROR(INDEX(Leikmannaskrá!$A$2:$D$1156,MATCH(Skráningarblað!A212,Leikmannaskrá!$A$2:$A$1160,0),1),"")</f>
        <v/>
      </c>
      <c r="B36" s="30" t="str">
        <f>Skráningarblað!F212</f>
        <v/>
      </c>
      <c r="C36" s="30" t="str">
        <f>Skráningarblað!G212</f>
        <v/>
      </c>
      <c r="D36" s="30" t="str">
        <f>Skráningarblað!H212</f>
        <v/>
      </c>
      <c r="E36" s="30" t="str">
        <f>Skráningarblað!M212</f>
        <v xml:space="preserve"> -  </v>
      </c>
      <c r="F36" s="30" t="str">
        <f>Skráningarblað!N212</f>
        <v/>
      </c>
      <c r="G36" s="30" t="str">
        <f>IF(Skráningarblað!D212=0,"",Skráningarblað!D212)</f>
        <v/>
      </c>
      <c r="H36" s="30" t="str">
        <f>Skráningarblað!O212</f>
        <v/>
      </c>
      <c r="I36" s="30" t="str">
        <f>Skráningarblað!S212</f>
        <v/>
      </c>
      <c r="J36" s="30" t="str">
        <f t="shared" si="0"/>
        <v/>
      </c>
    </row>
    <row r="37" spans="1:10" x14ac:dyDescent="0.35">
      <c r="A37" s="13" t="str">
        <f>IFERROR(INDEX(Leikmannaskrá!$A$2:$D$1156,MATCH(Skráningarblað!A213,Leikmannaskrá!$A$2:$A$1160,0),1),"")</f>
        <v/>
      </c>
      <c r="B37" s="30" t="str">
        <f>Skráningarblað!F213</f>
        <v/>
      </c>
      <c r="C37" s="30" t="str">
        <f>Skráningarblað!G213</f>
        <v/>
      </c>
      <c r="D37" s="30" t="str">
        <f>Skráningarblað!H213</f>
        <v/>
      </c>
      <c r="E37" s="30" t="str">
        <f>Skráningarblað!M213</f>
        <v xml:space="preserve"> -  </v>
      </c>
      <c r="F37" s="30" t="str">
        <f>Skráningarblað!N213</f>
        <v/>
      </c>
      <c r="G37" s="30" t="str">
        <f>IF(Skráningarblað!D213=0,"",Skráningarblað!D213)</f>
        <v/>
      </c>
      <c r="H37" s="30" t="str">
        <f>Skráningarblað!O213</f>
        <v/>
      </c>
      <c r="I37" s="30" t="str">
        <f>Skráningarblað!S213</f>
        <v/>
      </c>
      <c r="J37" s="30" t="str">
        <f t="shared" si="0"/>
        <v/>
      </c>
    </row>
    <row r="38" spans="1:10" x14ac:dyDescent="0.35">
      <c r="A38" s="13" t="str">
        <f>IFERROR(INDEX(Leikmannaskrá!$A$2:$D$1156,MATCH(Skráningarblað!A49,Leikmannaskrá!$A$2:$A$1160,0),1),"")</f>
        <v/>
      </c>
      <c r="B38" s="30" t="str">
        <f>Skráningarblað!F49</f>
        <v/>
      </c>
      <c r="C38" s="30" t="str">
        <f>Skráningarblað!G49</f>
        <v/>
      </c>
      <c r="D38" s="30" t="str">
        <f>Skráningarblað!H49</f>
        <v/>
      </c>
      <c r="E38" s="30" t="str">
        <f>Skráningarblað!M49</f>
        <v xml:space="preserve"> -  </v>
      </c>
      <c r="F38" s="30" t="str">
        <f>Skráningarblað!N49</f>
        <v/>
      </c>
      <c r="G38" s="30" t="str">
        <f>IF(Skráningarblað!D49=0,"",Skráningarblað!D49)</f>
        <v/>
      </c>
      <c r="H38" s="30" t="str">
        <f>Skráningarblað!O49</f>
        <v/>
      </c>
      <c r="I38" s="30" t="str">
        <f>Skráningarblað!S49</f>
        <v/>
      </c>
      <c r="J38" s="30" t="str">
        <f t="shared" si="0"/>
        <v/>
      </c>
    </row>
    <row r="39" spans="1:10" x14ac:dyDescent="0.35">
      <c r="A39" s="13" t="str">
        <f>IFERROR(INDEX(Leikmannaskrá!$A$2:$D$1156,MATCH(Skráningarblað!A193,Leikmannaskrá!$A$2:$A$1160,0),1),"")</f>
        <v/>
      </c>
      <c r="B39" s="30" t="str">
        <f>Skráningarblað!F193</f>
        <v/>
      </c>
      <c r="C39" s="30" t="str">
        <f>Skráningarblað!G193</f>
        <v/>
      </c>
      <c r="D39" s="30" t="str">
        <f>Skráningarblað!H193</f>
        <v/>
      </c>
      <c r="E39" s="30" t="str">
        <f>Skráningarblað!M193</f>
        <v xml:space="preserve"> -  </v>
      </c>
      <c r="F39" s="30" t="str">
        <f>Skráningarblað!N193</f>
        <v/>
      </c>
      <c r="G39" s="30" t="str">
        <f>IF(Skráningarblað!D193=0,"",Skráningarblað!D193)</f>
        <v/>
      </c>
      <c r="H39" s="30" t="str">
        <f>Skráningarblað!O193</f>
        <v/>
      </c>
      <c r="I39" s="30" t="str">
        <f>Skráningarblað!S193</f>
        <v/>
      </c>
      <c r="J39" s="30" t="str">
        <f t="shared" si="0"/>
        <v/>
      </c>
    </row>
    <row r="40" spans="1:10" x14ac:dyDescent="0.35">
      <c r="A40" s="13" t="str">
        <f>IFERROR(INDEX(Leikmannaskrá!$A$2:$D$1156,MATCH(Skráningarblað!A200,Leikmannaskrá!$A$2:$A$1160,0),1),"")</f>
        <v/>
      </c>
      <c r="B40" s="30" t="str">
        <f>Skráningarblað!F200</f>
        <v/>
      </c>
      <c r="C40" s="30" t="str">
        <f>Skráningarblað!G200</f>
        <v/>
      </c>
      <c r="D40" s="30" t="str">
        <f>Skráningarblað!H200</f>
        <v/>
      </c>
      <c r="E40" s="30" t="str">
        <f>Skráningarblað!M200</f>
        <v xml:space="preserve"> -  </v>
      </c>
      <c r="F40" s="30" t="str">
        <f>Skráningarblað!N200</f>
        <v/>
      </c>
      <c r="G40" s="30" t="str">
        <f>IF(Skráningarblað!D200=0,"",Skráningarblað!D200)</f>
        <v/>
      </c>
      <c r="H40" s="30" t="str">
        <f>Skráningarblað!O200</f>
        <v/>
      </c>
      <c r="I40" s="30" t="str">
        <f>Skráningarblað!S200</f>
        <v/>
      </c>
      <c r="J40" s="30" t="str">
        <f t="shared" si="0"/>
        <v/>
      </c>
    </row>
    <row r="41" spans="1:10" x14ac:dyDescent="0.35">
      <c r="A41" s="13" t="str">
        <f>IFERROR(INDEX(Leikmannaskrá!$A$2:$D$1156,MATCH(Skráningarblað!A188,Leikmannaskrá!$A$2:$A$1160,0),1),"")</f>
        <v/>
      </c>
      <c r="B41" s="30" t="str">
        <f>Skráningarblað!F188</f>
        <v/>
      </c>
      <c r="C41" s="30" t="str">
        <f>Skráningarblað!G188</f>
        <v/>
      </c>
      <c r="D41" s="30" t="str">
        <f>Skráningarblað!H188</f>
        <v/>
      </c>
      <c r="E41" s="30" t="str">
        <f>Skráningarblað!M188</f>
        <v xml:space="preserve"> -  </v>
      </c>
      <c r="F41" s="30" t="str">
        <f>Skráningarblað!N188</f>
        <v/>
      </c>
      <c r="G41" s="30" t="str">
        <f>IF(Skráningarblað!D188=0,"",Skráningarblað!D188)</f>
        <v/>
      </c>
      <c r="H41" s="30" t="str">
        <f>Skráningarblað!O188</f>
        <v/>
      </c>
      <c r="I41" s="30" t="str">
        <f>Skráningarblað!S188</f>
        <v/>
      </c>
      <c r="J41" s="30" t="str">
        <f t="shared" si="0"/>
        <v/>
      </c>
    </row>
    <row r="42" spans="1:10" x14ac:dyDescent="0.35">
      <c r="A42" s="13" t="str">
        <f>IFERROR(INDEX(Leikmannaskrá!$A$2:$D$1156,MATCH(Skráningarblað!A191,Leikmannaskrá!$A$2:$A$1160,0),1),"")</f>
        <v/>
      </c>
      <c r="B42" s="30" t="str">
        <f>Skráningarblað!F191</f>
        <v/>
      </c>
      <c r="C42" s="30" t="str">
        <f>Skráningarblað!G191</f>
        <v/>
      </c>
      <c r="D42" s="30" t="str">
        <f>Skráningarblað!H191</f>
        <v/>
      </c>
      <c r="E42" s="30" t="str">
        <f>Skráningarblað!M191</f>
        <v xml:space="preserve"> -  </v>
      </c>
      <c r="F42" s="30" t="str">
        <f>Skráningarblað!N191</f>
        <v/>
      </c>
      <c r="G42" s="30" t="str">
        <f>IF(Skráningarblað!D191=0,"",Skráningarblað!D191)</f>
        <v/>
      </c>
      <c r="H42" s="30" t="str">
        <f>Skráningarblað!O191</f>
        <v/>
      </c>
      <c r="I42" s="30" t="str">
        <f>Skráningarblað!S191</f>
        <v/>
      </c>
      <c r="J42" s="30" t="str">
        <f t="shared" si="0"/>
        <v/>
      </c>
    </row>
    <row r="43" spans="1:10" x14ac:dyDescent="0.35">
      <c r="A43" s="13" t="str">
        <f>IFERROR(INDEX(Leikmannaskrá!$A$2:$D$1156,MATCH(Skráningarblað!A219,Leikmannaskrá!$A$2:$A$1160,0),1),"")</f>
        <v/>
      </c>
      <c r="B43" s="30" t="str">
        <f>Skráningarblað!F219</f>
        <v/>
      </c>
      <c r="C43" s="30" t="str">
        <f>Skráningarblað!G219</f>
        <v/>
      </c>
      <c r="D43" s="30" t="str">
        <f>Skráningarblað!H219</f>
        <v/>
      </c>
      <c r="E43" s="30" t="str">
        <f>Skráningarblað!M219</f>
        <v xml:space="preserve"> -  </v>
      </c>
      <c r="F43" s="30" t="str">
        <f>Skráningarblað!N219</f>
        <v/>
      </c>
      <c r="G43" s="30" t="str">
        <f>IF(Skráningarblað!D219=0,"",Skráningarblað!D219)</f>
        <v/>
      </c>
      <c r="H43" s="30" t="str">
        <f>Skráningarblað!O219</f>
        <v/>
      </c>
      <c r="I43" s="30" t="str">
        <f>Skráningarblað!S219</f>
        <v/>
      </c>
      <c r="J43" s="30" t="str">
        <f t="shared" si="0"/>
        <v/>
      </c>
    </row>
    <row r="44" spans="1:10" x14ac:dyDescent="0.35">
      <c r="A44" s="13" t="str">
        <f>IFERROR(INDEX(Leikmannaskrá!$A$2:$D$1156,MATCH(Skráningarblað!A190,Leikmannaskrá!$A$2:$A$1160,0),1),"")</f>
        <v/>
      </c>
      <c r="B44" s="30" t="str">
        <f>Skráningarblað!F190</f>
        <v/>
      </c>
      <c r="C44" s="30" t="str">
        <f>Skráningarblað!G190</f>
        <v/>
      </c>
      <c r="D44" s="30" t="str">
        <f>Skráningarblað!H190</f>
        <v/>
      </c>
      <c r="E44" s="30" t="str">
        <f>Skráningarblað!M190</f>
        <v xml:space="preserve"> -  </v>
      </c>
      <c r="F44" s="30" t="str">
        <f>Skráningarblað!N190</f>
        <v/>
      </c>
      <c r="G44" s="30" t="str">
        <f>IF(Skráningarblað!D190=0,"",Skráningarblað!D190)</f>
        <v/>
      </c>
      <c r="H44" s="30" t="str">
        <f>Skráningarblað!O190</f>
        <v/>
      </c>
      <c r="I44" s="30" t="str">
        <f>Skráningarblað!S190</f>
        <v/>
      </c>
      <c r="J44" s="30" t="str">
        <f t="shared" si="0"/>
        <v/>
      </c>
    </row>
    <row r="45" spans="1:10" x14ac:dyDescent="0.35">
      <c r="A45" s="13" t="str">
        <f>IFERROR(INDEX(Leikmannaskrá!$A$2:$D$1156,MATCH(Skráningarblað!A217,Leikmannaskrá!$A$2:$A$1160,0),1),"")</f>
        <v/>
      </c>
      <c r="B45" s="30" t="str">
        <f>Skráningarblað!F217</f>
        <v/>
      </c>
      <c r="C45" s="30" t="str">
        <f>Skráningarblað!G217</f>
        <v/>
      </c>
      <c r="D45" s="30" t="str">
        <f>Skráningarblað!H217</f>
        <v/>
      </c>
      <c r="E45" s="30" t="str">
        <f>Skráningarblað!M217</f>
        <v xml:space="preserve"> -  </v>
      </c>
      <c r="F45" s="30" t="str">
        <f>Skráningarblað!N217</f>
        <v/>
      </c>
      <c r="G45" s="30" t="str">
        <f>IF(Skráningarblað!D217=0,"",Skráningarblað!D217)</f>
        <v/>
      </c>
      <c r="H45" s="30" t="str">
        <f>Skráningarblað!O217</f>
        <v/>
      </c>
      <c r="I45" s="30" t="str">
        <f>Skráningarblað!S217</f>
        <v/>
      </c>
      <c r="J45" s="30" t="str">
        <f t="shared" si="0"/>
        <v/>
      </c>
    </row>
    <row r="46" spans="1:10" x14ac:dyDescent="0.35">
      <c r="A46" s="13" t="str">
        <f>IFERROR(INDEX(Leikmannaskrá!$A$2:$D$1156,MATCH(Skráningarblað!A92,Leikmannaskrá!$A$2:$A$1160,0),1),"")</f>
        <v/>
      </c>
      <c r="B46" s="30" t="str">
        <f>Skráningarblað!F92</f>
        <v/>
      </c>
      <c r="C46" s="30" t="str">
        <f>Skráningarblað!G92</f>
        <v/>
      </c>
      <c r="D46" s="30" t="str">
        <f>Skráningarblað!H92</f>
        <v/>
      </c>
      <c r="E46" s="30" t="str">
        <f>Skráningarblað!M92</f>
        <v xml:space="preserve"> -  </v>
      </c>
      <c r="F46" s="30" t="str">
        <f>Skráningarblað!N92</f>
        <v/>
      </c>
      <c r="G46" s="30" t="str">
        <f>IF(Skráningarblað!D92=0,"",Skráningarblað!D92)</f>
        <v/>
      </c>
      <c r="H46" s="30" t="str">
        <f>Skráningarblað!O92</f>
        <v/>
      </c>
      <c r="I46" s="30" t="str">
        <f>Skráningarblað!S92</f>
        <v/>
      </c>
      <c r="J46" s="30" t="str">
        <f t="shared" si="0"/>
        <v/>
      </c>
    </row>
    <row r="47" spans="1:10" x14ac:dyDescent="0.35">
      <c r="A47" s="13" t="str">
        <f>IFERROR(INDEX(Leikmannaskrá!$A$2:$D$1156,MATCH(Skráningarblað!A13,Leikmannaskrá!$A$2:$A$1160,0),1),"")</f>
        <v/>
      </c>
      <c r="B47" s="30" t="str">
        <f>Skráningarblað!F13</f>
        <v/>
      </c>
      <c r="C47" s="30" t="str">
        <f>Skráningarblað!G13</f>
        <v/>
      </c>
      <c r="D47" s="30" t="str">
        <f>Skráningarblað!H13</f>
        <v/>
      </c>
      <c r="E47" s="30" t="str">
        <f>Skráningarblað!M13</f>
        <v xml:space="preserve"> -  </v>
      </c>
      <c r="F47" s="30" t="str">
        <f>Skráningarblað!N13</f>
        <v/>
      </c>
      <c r="G47" s="30" t="str">
        <f>IF(Skráningarblað!D13=0,"",Skráningarblað!D13)</f>
        <v/>
      </c>
      <c r="H47" s="30" t="str">
        <f>Skráningarblað!O13</f>
        <v/>
      </c>
      <c r="I47" s="30" t="str">
        <f>Skráningarblað!S13</f>
        <v/>
      </c>
      <c r="J47" s="30" t="str">
        <f t="shared" si="0"/>
        <v/>
      </c>
    </row>
    <row r="48" spans="1:10" x14ac:dyDescent="0.35">
      <c r="A48" s="13" t="str">
        <f>IFERROR(INDEX(Leikmannaskrá!$A$2:$D$1156,MATCH(Skráningarblað!A30,Leikmannaskrá!$A$2:$A$1160,0),1),"")</f>
        <v/>
      </c>
      <c r="B48" s="30" t="str">
        <f>Skráningarblað!F30</f>
        <v/>
      </c>
      <c r="C48" s="30" t="str">
        <f>Skráningarblað!G30</f>
        <v/>
      </c>
      <c r="D48" s="30" t="str">
        <f>Skráningarblað!H30</f>
        <v/>
      </c>
      <c r="E48" s="30" t="str">
        <f>Skráningarblað!M30</f>
        <v xml:space="preserve"> -  </v>
      </c>
      <c r="F48" s="30" t="str">
        <f>Skráningarblað!N30</f>
        <v/>
      </c>
      <c r="G48" s="30" t="str">
        <f>IF(Skráningarblað!D30=0,"",Skráningarblað!D30)</f>
        <v/>
      </c>
      <c r="H48" s="30" t="str">
        <f>Skráningarblað!O30</f>
        <v/>
      </c>
      <c r="I48" s="30" t="str">
        <f>Skráningarblað!S30</f>
        <v/>
      </c>
      <c r="J48" s="30" t="str">
        <f t="shared" si="0"/>
        <v/>
      </c>
    </row>
    <row r="49" spans="1:11" x14ac:dyDescent="0.35">
      <c r="A49" s="13" t="str">
        <f>IFERROR(INDEX(Leikmannaskrá!$A$2:$D$1156,MATCH(Skráningarblað!A184,Leikmannaskrá!$A$2:$A$1160,0),1),"")</f>
        <v/>
      </c>
      <c r="B49" s="30" t="str">
        <f>Skráningarblað!F184</f>
        <v/>
      </c>
      <c r="C49" s="30" t="str">
        <f>Skráningarblað!G184</f>
        <v/>
      </c>
      <c r="D49" s="30" t="str">
        <f>Skráningarblað!H184</f>
        <v/>
      </c>
      <c r="E49" s="30" t="str">
        <f>Skráningarblað!M184</f>
        <v xml:space="preserve"> -  </v>
      </c>
      <c r="F49" s="30" t="str">
        <f>Skráningarblað!N184</f>
        <v/>
      </c>
      <c r="G49" s="30" t="str">
        <f>IF(Skráningarblað!D184=0,"",Skráningarblað!D184)</f>
        <v/>
      </c>
      <c r="H49" s="30" t="str">
        <f>Skráningarblað!O184</f>
        <v/>
      </c>
      <c r="I49" s="30" t="str">
        <f>Skráningarblað!S184</f>
        <v/>
      </c>
      <c r="J49" s="30" t="str">
        <f t="shared" si="0"/>
        <v/>
      </c>
    </row>
    <row r="50" spans="1:11" x14ac:dyDescent="0.35">
      <c r="A50" s="13" t="str">
        <f>IFERROR(INDEX(Leikmannaskrá!$A$2:$D$1156,MATCH(Skráningarblað!A210,Leikmannaskrá!$A$2:$A$1160,0),1),"")</f>
        <v/>
      </c>
      <c r="B50" s="30" t="str">
        <f>Skráningarblað!F210</f>
        <v/>
      </c>
      <c r="C50" s="30" t="str">
        <f>Skráningarblað!G210</f>
        <v/>
      </c>
      <c r="D50" s="30" t="str">
        <f>Skráningarblað!H210</f>
        <v/>
      </c>
      <c r="E50" s="30" t="str">
        <f>Skráningarblað!M210</f>
        <v xml:space="preserve"> -  </v>
      </c>
      <c r="F50" s="30" t="str">
        <f>Skráningarblað!N210</f>
        <v/>
      </c>
      <c r="G50" s="30" t="str">
        <f>IF(Skráningarblað!D210=0,"",Skráningarblað!D210)</f>
        <v/>
      </c>
      <c r="H50" s="30" t="str">
        <f>Skráningarblað!O210</f>
        <v/>
      </c>
      <c r="I50" s="30" t="str">
        <f>Skráningarblað!S210</f>
        <v/>
      </c>
      <c r="J50" s="30" t="str">
        <f t="shared" si="0"/>
        <v/>
      </c>
    </row>
    <row r="51" spans="1:11" x14ac:dyDescent="0.35">
      <c r="A51" s="13" t="str">
        <f>IFERROR(INDEX(Leikmannaskrá!$A$2:$D$1156,MATCH(Skráningarblað!A211,Leikmannaskrá!$A$2:$A$1160,0),1),"")</f>
        <v/>
      </c>
      <c r="B51" s="30" t="str">
        <f>Skráningarblað!F211</f>
        <v/>
      </c>
      <c r="C51" s="30" t="str">
        <f>Skráningarblað!G211</f>
        <v/>
      </c>
      <c r="D51" s="30" t="str">
        <f>Skráningarblað!H211</f>
        <v/>
      </c>
      <c r="E51" s="30" t="str">
        <f>Skráningarblað!M211</f>
        <v xml:space="preserve"> -  </v>
      </c>
      <c r="F51" s="30" t="str">
        <f>Skráningarblað!N211</f>
        <v/>
      </c>
      <c r="G51" s="30" t="str">
        <f>IF(Skráningarblað!D211=0,"",Skráningarblað!D211)</f>
        <v/>
      </c>
      <c r="H51" s="30" t="str">
        <f>Skráningarblað!O211</f>
        <v/>
      </c>
      <c r="I51" s="30" t="str">
        <f>Skráningarblað!S211</f>
        <v/>
      </c>
      <c r="J51" s="30" t="str">
        <f t="shared" si="0"/>
        <v/>
      </c>
    </row>
    <row r="52" spans="1:11" x14ac:dyDescent="0.35">
      <c r="A52" s="13" t="str">
        <f>IFERROR(INDEX(Leikmannaskrá!$A$2:$D$1156,MATCH(Skráningarblað!A215,Leikmannaskrá!$A$2:$A$1160,0),1),"")</f>
        <v/>
      </c>
      <c r="B52" s="30" t="str">
        <f>Skráningarblað!F215</f>
        <v/>
      </c>
      <c r="C52" s="30" t="str">
        <f>Skráningarblað!G215</f>
        <v/>
      </c>
      <c r="D52" s="30" t="str">
        <f>Skráningarblað!H215</f>
        <v/>
      </c>
      <c r="E52" s="30" t="str">
        <f>Skráningarblað!M215</f>
        <v xml:space="preserve"> -  </v>
      </c>
      <c r="F52" s="30" t="str">
        <f>Skráningarblað!N215</f>
        <v/>
      </c>
      <c r="G52" s="30" t="str">
        <f>IF(Skráningarblað!D215=0,"",Skráningarblað!D215)</f>
        <v/>
      </c>
      <c r="H52" s="30" t="str">
        <f>Skráningarblað!O215</f>
        <v/>
      </c>
      <c r="I52" s="30" t="str">
        <f>Skráningarblað!S215</f>
        <v/>
      </c>
      <c r="J52" s="30" t="str">
        <f t="shared" si="0"/>
        <v/>
      </c>
    </row>
    <row r="53" spans="1:11" x14ac:dyDescent="0.35">
      <c r="A53" s="13" t="str">
        <f>IFERROR(INDEX(Leikmannaskrá!$A$2:$D$1156,MATCH(Skráningarblað!A218,Leikmannaskrá!$A$2:$A$1160,0),1),"")</f>
        <v/>
      </c>
      <c r="B53" s="30" t="str">
        <f>Skráningarblað!F218</f>
        <v/>
      </c>
      <c r="C53" s="30" t="str">
        <f>Skráningarblað!G218</f>
        <v/>
      </c>
      <c r="D53" s="30" t="str">
        <f>Skráningarblað!H218</f>
        <v/>
      </c>
      <c r="E53" s="30" t="str">
        <f>Skráningarblað!M218</f>
        <v xml:space="preserve"> -  </v>
      </c>
      <c r="F53" s="30" t="str">
        <f>Skráningarblað!N218</f>
        <v/>
      </c>
      <c r="G53" s="30" t="str">
        <f>IF(Skráningarblað!D218=0,"",Skráningarblað!D218)</f>
        <v/>
      </c>
      <c r="H53" s="30" t="str">
        <f>Skráningarblað!O218</f>
        <v/>
      </c>
      <c r="I53" s="30" t="str">
        <f>Skráningarblað!S218</f>
        <v/>
      </c>
      <c r="J53" s="30" t="str">
        <f t="shared" si="0"/>
        <v/>
      </c>
    </row>
    <row r="54" spans="1:11" x14ac:dyDescent="0.35">
      <c r="A54" s="13" t="str">
        <f>IFERROR(INDEX(Leikmannaskrá!$A$2:$D$1156,MATCH(Skráningarblað!A58,Leikmannaskrá!$A$2:$A$1160,0),1),"")</f>
        <v/>
      </c>
      <c r="B54" s="30" t="str">
        <f>Skráningarblað!F58</f>
        <v/>
      </c>
      <c r="C54" s="30" t="str">
        <f>Skráningarblað!G58</f>
        <v/>
      </c>
      <c r="D54" s="30" t="str">
        <f>Skráningarblað!H58</f>
        <v/>
      </c>
      <c r="E54" s="30" t="str">
        <f>Skráningarblað!M58</f>
        <v xml:space="preserve"> -  </v>
      </c>
      <c r="F54" s="30" t="str">
        <f>Skráningarblað!N58</f>
        <v/>
      </c>
      <c r="G54" s="30" t="str">
        <f>IF(Skráningarblað!D58=0,"",Skráningarblað!D58)</f>
        <v/>
      </c>
      <c r="H54" s="30" t="str">
        <f>Skráningarblað!O58</f>
        <v/>
      </c>
      <c r="I54" s="30" t="str">
        <f>Skráningarblað!S58</f>
        <v/>
      </c>
      <c r="J54" s="30" t="str">
        <f t="shared" si="0"/>
        <v/>
      </c>
    </row>
    <row r="55" spans="1:11" x14ac:dyDescent="0.35">
      <c r="A55" s="13" t="str">
        <f>IFERROR(INDEX(Leikmannaskrá!$A$2:$D$1156,MATCH(Skráningarblað!A87,Leikmannaskrá!$A$2:$A$1160,0),1),"")</f>
        <v/>
      </c>
      <c r="B55" s="30" t="str">
        <f>Skráningarblað!F87</f>
        <v/>
      </c>
      <c r="C55" s="30" t="str">
        <f>Skráningarblað!G87</f>
        <v/>
      </c>
      <c r="D55" s="30" t="str">
        <f>Skráningarblað!H87</f>
        <v/>
      </c>
      <c r="E55" s="30" t="str">
        <f>Skráningarblað!M87</f>
        <v xml:space="preserve"> -  </v>
      </c>
      <c r="F55" s="30" t="str">
        <f>Skráningarblað!N87</f>
        <v/>
      </c>
      <c r="G55" s="30" t="str">
        <f>IF(Skráningarblað!D87=0,"",Skráningarblað!D87)</f>
        <v/>
      </c>
      <c r="H55" s="30" t="str">
        <f>Skráningarblað!O87</f>
        <v/>
      </c>
      <c r="I55" s="30" t="str">
        <f>Skráningarblað!S87</f>
        <v/>
      </c>
      <c r="J55" s="30" t="str">
        <f t="shared" si="0"/>
        <v/>
      </c>
    </row>
    <row r="56" spans="1:11" x14ac:dyDescent="0.35">
      <c r="A56" s="13" t="str">
        <f>IFERROR(INDEX(Leikmannaskrá!$A$2:$D$1156,MATCH(Skráningarblað!A216,Leikmannaskrá!$A$2:$A$1160,0),1),"")</f>
        <v/>
      </c>
      <c r="B56" s="30" t="str">
        <f>Skráningarblað!F216</f>
        <v/>
      </c>
      <c r="C56" s="30" t="str">
        <f>Skráningarblað!G216</f>
        <v/>
      </c>
      <c r="D56" s="30" t="str">
        <f>Skráningarblað!H216</f>
        <v/>
      </c>
      <c r="E56" s="30" t="str">
        <f>Skráningarblað!M216</f>
        <v xml:space="preserve"> -  </v>
      </c>
      <c r="F56" s="30" t="str">
        <f>Skráningarblað!N216</f>
        <v/>
      </c>
      <c r="G56" s="30" t="str">
        <f>IF(Skráningarblað!D216=0,"",Skráningarblað!D216)</f>
        <v/>
      </c>
      <c r="H56" s="30" t="str">
        <f>Skráningarblað!O216</f>
        <v/>
      </c>
      <c r="I56" s="30" t="str">
        <f>Skráningarblað!S216</f>
        <v/>
      </c>
      <c r="J56" s="30" t="str">
        <f t="shared" si="0"/>
        <v/>
      </c>
    </row>
    <row r="57" spans="1:11" x14ac:dyDescent="0.35">
      <c r="A57" s="13" t="str">
        <f>IFERROR(INDEX(Leikmannaskrá!$A$2:$D$1156,MATCH(Skráningarblað!A11,Leikmannaskrá!$A$2:$A$1160,0),1),"")</f>
        <v/>
      </c>
      <c r="B57" s="30" t="str">
        <f>Skráningarblað!F11</f>
        <v/>
      </c>
      <c r="C57" s="30" t="str">
        <f>Skráningarblað!G11</f>
        <v/>
      </c>
      <c r="D57" s="30" t="str">
        <f>Skráningarblað!H11</f>
        <v/>
      </c>
      <c r="E57" s="30" t="str">
        <f>Skráningarblað!M11</f>
        <v xml:space="preserve"> -  </v>
      </c>
      <c r="F57" s="30" t="str">
        <f>Skráningarblað!N11</f>
        <v/>
      </c>
      <c r="G57" s="30" t="str">
        <f>IF(Skráningarblað!D11=0,"",Skráningarblað!D11)</f>
        <v/>
      </c>
      <c r="H57" s="30" t="str">
        <f>Skráningarblað!O11</f>
        <v/>
      </c>
      <c r="I57" s="30" t="str">
        <f>Skráningarblað!S11</f>
        <v/>
      </c>
      <c r="J57" s="30" t="str">
        <f t="shared" si="0"/>
        <v/>
      </c>
    </row>
    <row r="58" spans="1:11" x14ac:dyDescent="0.35">
      <c r="A58" s="13" t="str">
        <f>IFERROR(INDEX(Leikmannaskrá!$A$2:$D$1156,MATCH(Skráningarblað!A6,Leikmannaskrá!$A$2:$A$1160,0),1),"")</f>
        <v/>
      </c>
      <c r="B58" s="30" t="str">
        <f>Skráningarblað!F6</f>
        <v/>
      </c>
      <c r="C58" s="30" t="str">
        <f>Skráningarblað!G6</f>
        <v/>
      </c>
      <c r="D58" s="30" t="str">
        <f>Skráningarblað!H6</f>
        <v/>
      </c>
      <c r="E58" s="30" t="str">
        <f>Skráningarblað!M6</f>
        <v xml:space="preserve"> -  </v>
      </c>
      <c r="F58" s="30" t="str">
        <f>Skráningarblað!N6</f>
        <v/>
      </c>
      <c r="G58" s="30" t="str">
        <f>IF(Skráningarblað!D6=0,"",Skráningarblað!D6)</f>
        <v/>
      </c>
      <c r="H58" s="30" t="str">
        <f>Skráningarblað!O6</f>
        <v/>
      </c>
      <c r="I58" s="30" t="str">
        <f>Skráningarblað!S6</f>
        <v/>
      </c>
      <c r="J58" s="30" t="str">
        <f t="shared" ref="J58:J89" si="1">IF(I58="",F58,I58+F58)</f>
        <v/>
      </c>
      <c r="K58" s="31">
        <v>1</v>
      </c>
    </row>
    <row r="59" spans="1:11" x14ac:dyDescent="0.35">
      <c r="A59" s="13" t="str">
        <f>IFERROR(INDEX(Leikmannaskrá!$A$2:$D$1156,MATCH(Skráningarblað!A189,Leikmannaskrá!$A$2:$A$1160,0),1),"")</f>
        <v/>
      </c>
      <c r="B59" s="30" t="str">
        <f>Skráningarblað!F189</f>
        <v/>
      </c>
      <c r="C59" s="30" t="str">
        <f>Skráningarblað!G189</f>
        <v/>
      </c>
      <c r="D59" s="30" t="str">
        <f>Skráningarblað!H189</f>
        <v/>
      </c>
      <c r="E59" s="30" t="str">
        <f>Skráningarblað!M189</f>
        <v xml:space="preserve"> -  </v>
      </c>
      <c r="F59" s="30" t="str">
        <f>Skráningarblað!N189</f>
        <v/>
      </c>
      <c r="G59" s="30" t="str">
        <f>IF(Skráningarblað!D189=0,"",Skráningarblað!D189)</f>
        <v/>
      </c>
      <c r="H59" s="30" t="str">
        <f>Skráningarblað!O189</f>
        <v/>
      </c>
      <c r="I59" s="30" t="str">
        <f>Skráningarblað!S189</f>
        <v/>
      </c>
      <c r="J59" s="30" t="str">
        <f t="shared" si="1"/>
        <v/>
      </c>
    </row>
    <row r="60" spans="1:11" x14ac:dyDescent="0.35">
      <c r="A60" s="13" t="str">
        <f>IFERROR(INDEX(Leikmannaskrá!$A$2:$D$1156,MATCH(Skráningarblað!A187,Leikmannaskrá!$A$2:$A$1160,0),1),"")</f>
        <v/>
      </c>
      <c r="B60" s="30" t="str">
        <f>Skráningarblað!F187</f>
        <v/>
      </c>
      <c r="C60" s="30" t="str">
        <f>Skráningarblað!G187</f>
        <v/>
      </c>
      <c r="D60" s="30" t="str">
        <f>Skráningarblað!H187</f>
        <v/>
      </c>
      <c r="E60" s="30" t="str">
        <f>Skráningarblað!M187</f>
        <v xml:space="preserve"> -  </v>
      </c>
      <c r="F60" s="30" t="str">
        <f>Skráningarblað!N187</f>
        <v/>
      </c>
      <c r="G60" s="30" t="str">
        <f>IF(Skráningarblað!D187=0,"",Skráningarblað!D187)</f>
        <v/>
      </c>
      <c r="H60" s="30" t="str">
        <f>Skráningarblað!O187</f>
        <v/>
      </c>
      <c r="I60" s="30" t="str">
        <f>Skráningarblað!S187</f>
        <v/>
      </c>
      <c r="J60" s="30" t="str">
        <f t="shared" si="1"/>
        <v/>
      </c>
    </row>
    <row r="61" spans="1:11" x14ac:dyDescent="0.35">
      <c r="A61" s="13" t="str">
        <f>IFERROR(INDEX(Leikmannaskrá!$A$2:$D$1156,MATCH(Skráningarblað!A23,Leikmannaskrá!$A$2:$A$1160,0),1),"")</f>
        <v/>
      </c>
      <c r="B61" s="30" t="str">
        <f>Skráningarblað!F23</f>
        <v/>
      </c>
      <c r="C61" s="30" t="str">
        <f>Skráningarblað!G23</f>
        <v/>
      </c>
      <c r="D61" s="30" t="str">
        <f>Skráningarblað!H23</f>
        <v/>
      </c>
      <c r="E61" s="30" t="str">
        <f>Skráningarblað!M23</f>
        <v xml:space="preserve"> -  </v>
      </c>
      <c r="F61" s="30" t="str">
        <f>Skráningarblað!N23</f>
        <v/>
      </c>
      <c r="G61" s="30" t="str">
        <f>IF(Skráningarblað!D23=0,"",Skráningarblað!D23)</f>
        <v/>
      </c>
      <c r="H61" s="30" t="str">
        <f>Skráningarblað!O23</f>
        <v/>
      </c>
      <c r="I61" s="30" t="str">
        <f>Skráningarblað!S23</f>
        <v/>
      </c>
      <c r="J61" s="30" t="str">
        <f t="shared" si="1"/>
        <v/>
      </c>
    </row>
    <row r="62" spans="1:11" x14ac:dyDescent="0.35">
      <c r="A62" s="13" t="str">
        <f>IFERROR(INDEX(Leikmannaskrá!$A$2:$D$1156,MATCH(Skráningarblað!A16,Leikmannaskrá!$A$2:$A$1160,0),1),"")</f>
        <v/>
      </c>
      <c r="B62" s="30" t="str">
        <f>Skráningarblað!F16</f>
        <v/>
      </c>
      <c r="C62" s="30" t="str">
        <f>Skráningarblað!G16</f>
        <v/>
      </c>
      <c r="D62" s="30" t="str">
        <f>Skráningarblað!H16</f>
        <v/>
      </c>
      <c r="E62" s="30" t="str">
        <f>Skráningarblað!M16</f>
        <v xml:space="preserve"> -  </v>
      </c>
      <c r="F62" s="30" t="str">
        <f>Skráningarblað!N16</f>
        <v/>
      </c>
      <c r="G62" s="30" t="str">
        <f>IF(Skráningarblað!D16=0,"",Skráningarblað!D16)</f>
        <v/>
      </c>
      <c r="H62" s="30" t="str">
        <f>Skráningarblað!O16</f>
        <v/>
      </c>
      <c r="I62" s="30" t="str">
        <f>Skráningarblað!S16</f>
        <v/>
      </c>
      <c r="J62" s="30" t="str">
        <f t="shared" si="1"/>
        <v/>
      </c>
    </row>
    <row r="63" spans="1:11" x14ac:dyDescent="0.35">
      <c r="A63" s="13" t="str">
        <f>IFERROR(INDEX(Leikmannaskrá!$A$2:$D$1156,MATCH(Skráningarblað!A65,Leikmannaskrá!$A$2:$A$1160,0),1),"")</f>
        <v/>
      </c>
      <c r="B63" s="30" t="str">
        <f>Skráningarblað!F65</f>
        <v/>
      </c>
      <c r="C63" s="30" t="str">
        <f>Skráningarblað!G65</f>
        <v/>
      </c>
      <c r="D63" s="30" t="str">
        <f>Skráningarblað!H65</f>
        <v/>
      </c>
      <c r="E63" s="30" t="str">
        <f>Skráningarblað!M65</f>
        <v xml:space="preserve"> -  </v>
      </c>
      <c r="F63" s="30" t="str">
        <f>Skráningarblað!N65</f>
        <v/>
      </c>
      <c r="G63" s="30" t="str">
        <f>IF(Skráningarblað!D65=0,"",Skráningarblað!D65)</f>
        <v/>
      </c>
      <c r="H63" s="30" t="str">
        <f>Skráningarblað!O65</f>
        <v/>
      </c>
      <c r="I63" s="30" t="str">
        <f>Skráningarblað!S65</f>
        <v/>
      </c>
      <c r="J63" s="30" t="str">
        <f t="shared" si="1"/>
        <v/>
      </c>
    </row>
    <row r="64" spans="1:11" x14ac:dyDescent="0.35">
      <c r="A64" s="13" t="str">
        <f>IFERROR(INDEX(Leikmannaskrá!$A$2:$D$1156,MATCH(Skráningarblað!A67,Leikmannaskrá!$A$2:$A$1160,0),1),"")</f>
        <v/>
      </c>
      <c r="B64" s="30" t="str">
        <f>Skráningarblað!F67</f>
        <v/>
      </c>
      <c r="C64" s="30" t="str">
        <f>Skráningarblað!G67</f>
        <v/>
      </c>
      <c r="D64" s="30" t="str">
        <f>Skráningarblað!H67</f>
        <v/>
      </c>
      <c r="E64" s="30" t="str">
        <f>Skráningarblað!M67</f>
        <v xml:space="preserve"> -  </v>
      </c>
      <c r="F64" s="30" t="str">
        <f>Skráningarblað!N67</f>
        <v/>
      </c>
      <c r="G64" s="30" t="str">
        <f>IF(Skráningarblað!D67=0,"",Skráningarblað!D67)</f>
        <v/>
      </c>
      <c r="H64" s="30" t="str">
        <f>Skráningarblað!O67</f>
        <v/>
      </c>
      <c r="I64" s="30" t="str">
        <f>Skráningarblað!S67</f>
        <v/>
      </c>
      <c r="J64" s="30" t="str">
        <f t="shared" si="1"/>
        <v/>
      </c>
    </row>
    <row r="65" spans="1:11" x14ac:dyDescent="0.35">
      <c r="A65" s="13" t="str">
        <f>IFERROR(INDEX(Leikmannaskrá!$A$2:$D$1156,MATCH(Skráningarblað!A97,Leikmannaskrá!$A$2:$A$1160,0),1),"")</f>
        <v/>
      </c>
      <c r="B65" s="30" t="str">
        <f>Skráningarblað!F97</f>
        <v/>
      </c>
      <c r="C65" s="30" t="str">
        <f>Skráningarblað!G97</f>
        <v/>
      </c>
      <c r="D65" s="30" t="str">
        <f>Skráningarblað!H97</f>
        <v/>
      </c>
      <c r="E65" s="30" t="str">
        <f>Skráningarblað!M97</f>
        <v xml:space="preserve"> -  </v>
      </c>
      <c r="F65" s="30" t="str">
        <f>Skráningarblað!N97</f>
        <v/>
      </c>
      <c r="G65" s="30" t="str">
        <f>IF(Skráningarblað!D97=0,"",Skráningarblað!D97)</f>
        <v/>
      </c>
      <c r="H65" s="30" t="str">
        <f>Skráningarblað!O97</f>
        <v/>
      </c>
      <c r="I65" s="30" t="str">
        <f>Skráningarblað!S97</f>
        <v/>
      </c>
      <c r="J65" s="30" t="str">
        <f t="shared" si="1"/>
        <v/>
      </c>
    </row>
    <row r="66" spans="1:11" x14ac:dyDescent="0.35">
      <c r="A66" s="13" t="str">
        <f>IFERROR(INDEX(Leikmannaskrá!$A$2:$D$1156,MATCH(Skráningarblað!A36,Leikmannaskrá!$A$2:$A$1160,0),1),"")</f>
        <v/>
      </c>
      <c r="B66" s="30" t="str">
        <f>Skráningarblað!F36</f>
        <v/>
      </c>
      <c r="C66" s="30" t="str">
        <f>Skráningarblað!G36</f>
        <v/>
      </c>
      <c r="D66" s="30" t="str">
        <f>Skráningarblað!H36</f>
        <v/>
      </c>
      <c r="E66" s="30" t="str">
        <f>Skráningarblað!M36</f>
        <v xml:space="preserve"> -  </v>
      </c>
      <c r="F66" s="30" t="str">
        <f>Skráningarblað!N36</f>
        <v/>
      </c>
      <c r="G66" s="30" t="str">
        <f>IF(Skráningarblað!D36=0,"",Skráningarblað!D36)</f>
        <v/>
      </c>
      <c r="H66" s="30" t="str">
        <f>Skráningarblað!O36</f>
        <v/>
      </c>
      <c r="I66" s="30" t="str">
        <f>Skráningarblað!S36</f>
        <v/>
      </c>
      <c r="J66" s="30" t="str">
        <f t="shared" si="1"/>
        <v/>
      </c>
    </row>
    <row r="67" spans="1:11" x14ac:dyDescent="0.35">
      <c r="A67" s="13" t="str">
        <f>IFERROR(INDEX(Leikmannaskrá!$A$2:$D$1156,MATCH(Skráningarblað!A199,Leikmannaskrá!$A$2:$A$1160,0),1),"")</f>
        <v/>
      </c>
      <c r="B67" s="30" t="str">
        <f>Skráningarblað!F199</f>
        <v/>
      </c>
      <c r="C67" s="30" t="str">
        <f>Skráningarblað!G199</f>
        <v/>
      </c>
      <c r="D67" s="30" t="str">
        <f>Skráningarblað!H199</f>
        <v/>
      </c>
      <c r="E67" s="30" t="str">
        <f>Skráningarblað!M199</f>
        <v xml:space="preserve"> -  </v>
      </c>
      <c r="F67" s="30" t="str">
        <f>Skráningarblað!N199</f>
        <v/>
      </c>
      <c r="G67" s="30" t="str">
        <f>IF(Skráningarblað!D199=0,"",Skráningarblað!D199)</f>
        <v/>
      </c>
      <c r="H67" s="30" t="str">
        <f>Skráningarblað!O199</f>
        <v/>
      </c>
      <c r="I67" s="30" t="str">
        <f>Skráningarblað!S199</f>
        <v/>
      </c>
      <c r="J67" s="30" t="str">
        <f t="shared" si="1"/>
        <v/>
      </c>
    </row>
    <row r="68" spans="1:11" x14ac:dyDescent="0.35">
      <c r="A68" s="13" t="str">
        <f>IFERROR(INDEX(Leikmannaskrá!$A$2:$D$1156,MATCH(Skráningarblað!A196,Leikmannaskrá!$A$2:$A$1160,0),1),"")</f>
        <v/>
      </c>
      <c r="B68" s="30" t="str">
        <f>Skráningarblað!F196</f>
        <v/>
      </c>
      <c r="C68" s="30" t="str">
        <f>Skráningarblað!G196</f>
        <v/>
      </c>
      <c r="D68" s="30" t="str">
        <f>Skráningarblað!H196</f>
        <v/>
      </c>
      <c r="E68" s="30" t="str">
        <f>Skráningarblað!M196</f>
        <v xml:space="preserve"> -  </v>
      </c>
      <c r="F68" s="30" t="str">
        <f>Skráningarblað!N196</f>
        <v/>
      </c>
      <c r="G68" s="30" t="str">
        <f>IF(Skráningarblað!D196=0,"",Skráningarblað!D196)</f>
        <v/>
      </c>
      <c r="H68" s="30" t="str">
        <f>Skráningarblað!O196</f>
        <v/>
      </c>
      <c r="I68" s="30" t="str">
        <f>Skráningarblað!S196</f>
        <v/>
      </c>
      <c r="J68" s="30" t="str">
        <f t="shared" si="1"/>
        <v/>
      </c>
    </row>
    <row r="69" spans="1:11" x14ac:dyDescent="0.35">
      <c r="A69" s="13" t="str">
        <f>IFERROR(INDEX(Leikmannaskrá!$A$2:$D$1156,MATCH(Skráningarblað!A84,Leikmannaskrá!$A$2:$A$1160,0),1),"")</f>
        <v/>
      </c>
      <c r="B69" s="30" t="str">
        <f>Skráningarblað!F84</f>
        <v/>
      </c>
      <c r="C69" s="30" t="str">
        <f>Skráningarblað!G84</f>
        <v/>
      </c>
      <c r="D69" s="30" t="str">
        <f>Skráningarblað!H84</f>
        <v/>
      </c>
      <c r="E69" s="30" t="str">
        <f>Skráningarblað!M84</f>
        <v xml:space="preserve"> -  </v>
      </c>
      <c r="F69" s="30" t="str">
        <f>Skráningarblað!N84</f>
        <v/>
      </c>
      <c r="G69" s="30" t="str">
        <f>IF(Skráningarblað!D84=0,"",Skráningarblað!D84)</f>
        <v/>
      </c>
      <c r="H69" s="30" t="str">
        <f>Skráningarblað!O84</f>
        <v/>
      </c>
      <c r="I69" s="30" t="str">
        <f>Skráningarblað!S84</f>
        <v/>
      </c>
      <c r="J69" s="30" t="str">
        <f t="shared" si="1"/>
        <v/>
      </c>
    </row>
    <row r="70" spans="1:11" x14ac:dyDescent="0.35">
      <c r="A70" s="13" t="str">
        <f>IFERROR(INDEX(Leikmannaskrá!$A$2:$D$1156,MATCH(Skráningarblað!A198,Leikmannaskrá!$A$2:$A$1160,0),1),"")</f>
        <v/>
      </c>
      <c r="B70" s="30" t="str">
        <f>Skráningarblað!F198</f>
        <v/>
      </c>
      <c r="C70" s="30" t="str">
        <f>Skráningarblað!G198</f>
        <v/>
      </c>
      <c r="D70" s="30" t="str">
        <f>Skráningarblað!H198</f>
        <v/>
      </c>
      <c r="E70" s="30" t="str">
        <f>Skráningarblað!M198</f>
        <v xml:space="preserve"> -  </v>
      </c>
      <c r="F70" s="30" t="str">
        <f>Skráningarblað!N198</f>
        <v/>
      </c>
      <c r="G70" s="30" t="str">
        <f>IF(Skráningarblað!D198=0,"",Skráningarblað!D198)</f>
        <v/>
      </c>
      <c r="H70" s="30" t="str">
        <f>Skráningarblað!O198</f>
        <v/>
      </c>
      <c r="I70" s="30" t="str">
        <f>Skráningarblað!S198</f>
        <v/>
      </c>
      <c r="J70" s="30" t="str">
        <f t="shared" si="1"/>
        <v/>
      </c>
    </row>
    <row r="71" spans="1:11" x14ac:dyDescent="0.35">
      <c r="A71" s="13" t="str">
        <f>IFERROR(INDEX(Leikmannaskrá!$A$2:$D$1156,MATCH(Skráningarblað!A88,Leikmannaskrá!$A$2:$A$1160,0),1),"")</f>
        <v/>
      </c>
      <c r="B71" s="30" t="str">
        <f>Skráningarblað!F88</f>
        <v/>
      </c>
      <c r="C71" s="30" t="str">
        <f>Skráningarblað!G88</f>
        <v/>
      </c>
      <c r="D71" s="30" t="str">
        <f>Skráningarblað!H88</f>
        <v/>
      </c>
      <c r="E71" s="30" t="str">
        <f>Skráningarblað!M88</f>
        <v xml:space="preserve"> -  </v>
      </c>
      <c r="F71" s="30" t="str">
        <f>Skráningarblað!N88</f>
        <v/>
      </c>
      <c r="G71" s="30" t="str">
        <f>IF(Skráningarblað!D88=0,"",Skráningarblað!D88)</f>
        <v/>
      </c>
      <c r="H71" s="30" t="str">
        <f>Skráningarblað!O88</f>
        <v/>
      </c>
      <c r="I71" s="30" t="str">
        <f>Skráningarblað!S88</f>
        <v/>
      </c>
      <c r="J71" s="30" t="str">
        <f t="shared" si="1"/>
        <v/>
      </c>
    </row>
    <row r="72" spans="1:11" x14ac:dyDescent="0.35">
      <c r="A72" s="13" t="str">
        <f>IFERROR(INDEX(Leikmannaskrá!$A$2:$D$1156,MATCH(Skráningarblað!A186,Leikmannaskrá!$A$2:$A$1160,0),1),"")</f>
        <v/>
      </c>
      <c r="B72" s="30" t="str">
        <f>Skráningarblað!F186</f>
        <v/>
      </c>
      <c r="C72" s="30" t="str">
        <f>Skráningarblað!G186</f>
        <v/>
      </c>
      <c r="D72" s="30" t="str">
        <f>Skráningarblað!H186</f>
        <v/>
      </c>
      <c r="E72" s="30" t="str">
        <f>Skráningarblað!M186</f>
        <v xml:space="preserve"> -  </v>
      </c>
      <c r="F72" s="30" t="str">
        <f>Skráningarblað!N186</f>
        <v/>
      </c>
      <c r="G72" s="30" t="str">
        <f>IF(Skráningarblað!D186=0,"",Skráningarblað!D186)</f>
        <v/>
      </c>
      <c r="H72" s="30" t="str">
        <f>Skráningarblað!O186</f>
        <v/>
      </c>
      <c r="I72" s="30" t="str">
        <f>Skráningarblað!S186</f>
        <v/>
      </c>
      <c r="J72" s="30" t="str">
        <f t="shared" si="1"/>
        <v/>
      </c>
    </row>
    <row r="73" spans="1:11" x14ac:dyDescent="0.35">
      <c r="A73" s="13" t="str">
        <f>IFERROR(INDEX(Leikmannaskrá!$A$2:$D$1156,MATCH(Skráningarblað!A14,Leikmannaskrá!$A$2:$A$1160,0),1),"")</f>
        <v/>
      </c>
      <c r="B73" s="30" t="str">
        <f>Skráningarblað!F14</f>
        <v/>
      </c>
      <c r="C73" s="30" t="str">
        <f>Skráningarblað!G14</f>
        <v/>
      </c>
      <c r="D73" s="30" t="str">
        <f>Skráningarblað!H14</f>
        <v/>
      </c>
      <c r="E73" s="30" t="str">
        <f>Skráningarblað!M14</f>
        <v xml:space="preserve"> -  </v>
      </c>
      <c r="F73" s="30" t="str">
        <f>Skráningarblað!N14</f>
        <v/>
      </c>
      <c r="G73" s="30" t="str">
        <f>IF(Skráningarblað!D14=0,"",Skráningarblað!D14)</f>
        <v/>
      </c>
      <c r="H73" s="30" t="str">
        <f>Skráningarblað!O14</f>
        <v/>
      </c>
      <c r="I73" s="30" t="str">
        <f>Skráningarblað!S14</f>
        <v/>
      </c>
      <c r="J73" s="30" t="str">
        <f t="shared" si="1"/>
        <v/>
      </c>
      <c r="K73" s="31">
        <v>1</v>
      </c>
    </row>
    <row r="74" spans="1:11" x14ac:dyDescent="0.35">
      <c r="A74" s="13" t="str">
        <f>IFERROR(INDEX(Leikmannaskrá!$A$2:$D$1156,MATCH(Skráningarblað!A197,Leikmannaskrá!$A$2:$A$1160,0),1),"")</f>
        <v/>
      </c>
      <c r="B74" s="30" t="str">
        <f>Skráningarblað!F197</f>
        <v/>
      </c>
      <c r="C74" s="30" t="str">
        <f>Skráningarblað!G197</f>
        <v/>
      </c>
      <c r="D74" s="30" t="str">
        <f>Skráningarblað!H197</f>
        <v/>
      </c>
      <c r="E74" s="30" t="str">
        <f>Skráningarblað!M197</f>
        <v xml:space="preserve"> -  </v>
      </c>
      <c r="F74" s="30" t="str">
        <f>Skráningarblað!N197</f>
        <v/>
      </c>
      <c r="G74" s="30" t="str">
        <f>IF(Skráningarblað!D197=0,"",Skráningarblað!D197)</f>
        <v/>
      </c>
      <c r="H74" s="30" t="str">
        <f>Skráningarblað!O197</f>
        <v/>
      </c>
      <c r="I74" s="30" t="str">
        <f>Skráningarblað!S197</f>
        <v/>
      </c>
      <c r="J74" s="30" t="str">
        <f t="shared" si="1"/>
        <v/>
      </c>
    </row>
    <row r="75" spans="1:11" x14ac:dyDescent="0.35">
      <c r="A75" s="13" t="str">
        <f>IFERROR(INDEX(Leikmannaskrá!$A$2:$D$1156,MATCH(Skráningarblað!A175,Leikmannaskrá!$A$2:$A$1160,0),1),"")</f>
        <v/>
      </c>
      <c r="B75" s="30" t="str">
        <f>Skráningarblað!F175</f>
        <v/>
      </c>
      <c r="C75" s="30" t="str">
        <f>Skráningarblað!G175</f>
        <v/>
      </c>
      <c r="D75" s="30" t="str">
        <f>Skráningarblað!H175</f>
        <v/>
      </c>
      <c r="E75" s="30" t="str">
        <f>Skráningarblað!M175</f>
        <v xml:space="preserve"> -  </v>
      </c>
      <c r="F75" s="30" t="str">
        <f>Skráningarblað!N175</f>
        <v/>
      </c>
      <c r="G75" s="30" t="str">
        <f>IF(Skráningarblað!D175=0,"",Skráningarblað!D175)</f>
        <v/>
      </c>
      <c r="H75" s="30" t="str">
        <f>Skráningarblað!O175</f>
        <v/>
      </c>
      <c r="I75" s="30" t="str">
        <f>Skráningarblað!S175</f>
        <v/>
      </c>
      <c r="J75" s="30" t="str">
        <f t="shared" si="1"/>
        <v/>
      </c>
    </row>
    <row r="76" spans="1:11" x14ac:dyDescent="0.35">
      <c r="A76" s="13" t="str">
        <f>IFERROR(INDEX(Leikmannaskrá!$A$2:$D$1156,MATCH(Skráningarblað!A182,Leikmannaskrá!$A$2:$A$1160,0),1),"")</f>
        <v/>
      </c>
      <c r="B76" s="30" t="str">
        <f>Skráningarblað!F182</f>
        <v/>
      </c>
      <c r="C76" s="30" t="str">
        <f>Skráningarblað!G182</f>
        <v/>
      </c>
      <c r="D76" s="30" t="str">
        <f>Skráningarblað!H182</f>
        <v/>
      </c>
      <c r="E76" s="30" t="str">
        <f>Skráningarblað!M182</f>
        <v xml:space="preserve"> -  </v>
      </c>
      <c r="F76" s="30" t="str">
        <f>Skráningarblað!N182</f>
        <v/>
      </c>
      <c r="G76" s="30" t="str">
        <f>IF(Skráningarblað!D182=0,"",Skráningarblað!D182)</f>
        <v/>
      </c>
      <c r="H76" s="30" t="str">
        <f>Skráningarblað!O182</f>
        <v/>
      </c>
      <c r="I76" s="30" t="str">
        <f>Skráningarblað!S182</f>
        <v/>
      </c>
      <c r="J76" s="30" t="str">
        <f t="shared" si="1"/>
        <v/>
      </c>
    </row>
    <row r="77" spans="1:11" x14ac:dyDescent="0.35">
      <c r="A77" s="13" t="str">
        <f>IFERROR(INDEX(Leikmannaskrá!$A$2:$D$1156,MATCH(Skráningarblað!A201,Leikmannaskrá!$A$2:$A$1160,0),1),"")</f>
        <v/>
      </c>
      <c r="B77" s="30" t="str">
        <f>Skráningarblað!F201</f>
        <v/>
      </c>
      <c r="C77" s="30" t="str">
        <f>Skráningarblað!G201</f>
        <v/>
      </c>
      <c r="D77" s="30" t="str">
        <f>Skráningarblað!H201</f>
        <v/>
      </c>
      <c r="E77" s="30" t="str">
        <f>Skráningarblað!M201</f>
        <v xml:space="preserve"> -  </v>
      </c>
      <c r="F77" s="30" t="str">
        <f>Skráningarblað!N201</f>
        <v/>
      </c>
      <c r="G77" s="30" t="str">
        <f>IF(Skráningarblað!D201=0,"",Skráningarblað!D201)</f>
        <v/>
      </c>
      <c r="H77" s="30" t="str">
        <f>Skráningarblað!O201</f>
        <v/>
      </c>
      <c r="I77" s="30" t="str">
        <f>Skráningarblað!S201</f>
        <v/>
      </c>
      <c r="J77" s="30" t="str">
        <f t="shared" si="1"/>
        <v/>
      </c>
    </row>
    <row r="78" spans="1:11" x14ac:dyDescent="0.35">
      <c r="A78" s="13" t="str">
        <f>IFERROR(INDEX(Leikmannaskrá!$A$2:$D$1156,MATCH(Skráningarblað!A59,Leikmannaskrá!$A$2:$A$1160,0),1),"")</f>
        <v/>
      </c>
      <c r="B78" s="30" t="str">
        <f>Skráningarblað!F59</f>
        <v/>
      </c>
      <c r="C78" s="30" t="str">
        <f>Skráningarblað!G59</f>
        <v/>
      </c>
      <c r="D78" s="30" t="str">
        <f>Skráningarblað!H59</f>
        <v/>
      </c>
      <c r="E78" s="30" t="str">
        <f>Skráningarblað!M59</f>
        <v xml:space="preserve"> -  </v>
      </c>
      <c r="F78" s="30" t="str">
        <f>Skráningarblað!N59</f>
        <v/>
      </c>
      <c r="G78" s="30" t="str">
        <f>IF(Skráningarblað!D59=0,"",Skráningarblað!D59)</f>
        <v/>
      </c>
      <c r="H78" s="30" t="str">
        <f>Skráningarblað!O59</f>
        <v/>
      </c>
      <c r="I78" s="30" t="str">
        <f>Skráningarblað!S59</f>
        <v/>
      </c>
      <c r="J78" s="30" t="str">
        <f t="shared" si="1"/>
        <v/>
      </c>
    </row>
    <row r="79" spans="1:11" x14ac:dyDescent="0.35">
      <c r="A79" s="13" t="str">
        <f>IFERROR(INDEX(Leikmannaskrá!$A$2:$D$1156,MATCH(Skráningarblað!A50,Leikmannaskrá!$A$2:$A$1160,0),1),"")</f>
        <v/>
      </c>
      <c r="B79" s="30" t="str">
        <f>Skráningarblað!F50</f>
        <v/>
      </c>
      <c r="C79" s="30" t="str">
        <f>Skráningarblað!G50</f>
        <v/>
      </c>
      <c r="D79" s="30" t="str">
        <f>Skráningarblað!H50</f>
        <v/>
      </c>
      <c r="E79" s="30" t="str">
        <f>Skráningarblað!M50</f>
        <v xml:space="preserve"> -  </v>
      </c>
      <c r="F79" s="30" t="str">
        <f>Skráningarblað!N50</f>
        <v/>
      </c>
      <c r="G79" s="30" t="str">
        <f>IF(Skráningarblað!D50=0,"",Skráningarblað!D50)</f>
        <v/>
      </c>
      <c r="H79" s="30" t="str">
        <f>Skráningarblað!O50</f>
        <v/>
      </c>
      <c r="I79" s="30" t="str">
        <f>Skráningarblað!S50</f>
        <v/>
      </c>
      <c r="J79" s="30" t="str">
        <f t="shared" si="1"/>
        <v/>
      </c>
    </row>
    <row r="80" spans="1:11" x14ac:dyDescent="0.35">
      <c r="A80" s="13" t="str">
        <f>IFERROR(INDEX(Leikmannaskrá!$A$2:$D$1156,MATCH(Skráningarblað!A90,Leikmannaskrá!$A$2:$A$1160,0),1),"")</f>
        <v/>
      </c>
      <c r="B80" s="30" t="str">
        <f>Skráningarblað!F90</f>
        <v/>
      </c>
      <c r="C80" s="30" t="str">
        <f>Skráningarblað!G90</f>
        <v/>
      </c>
      <c r="D80" s="30" t="str">
        <f>Skráningarblað!H90</f>
        <v/>
      </c>
      <c r="E80" s="30" t="str">
        <f>Skráningarblað!M90</f>
        <v xml:space="preserve"> -  </v>
      </c>
      <c r="F80" s="30" t="str">
        <f>Skráningarblað!N90</f>
        <v/>
      </c>
      <c r="G80" s="30" t="str">
        <f>IF(Skráningarblað!D90=0,"",Skráningarblað!D90)</f>
        <v/>
      </c>
      <c r="H80" s="30" t="str">
        <f>Skráningarblað!O90</f>
        <v/>
      </c>
      <c r="I80" s="30" t="str">
        <f>Skráningarblað!S90</f>
        <v/>
      </c>
      <c r="J80" s="30" t="str">
        <f t="shared" si="1"/>
        <v/>
      </c>
    </row>
    <row r="81" spans="1:11" x14ac:dyDescent="0.35">
      <c r="A81" s="13" t="str">
        <f>IFERROR(INDEX(Leikmannaskrá!$A$2:$D$1156,MATCH(Skráningarblað!A177,Leikmannaskrá!$A$2:$A$1160,0),1),"")</f>
        <v/>
      </c>
      <c r="B81" s="30" t="str">
        <f>Skráningarblað!F177</f>
        <v/>
      </c>
      <c r="C81" s="30" t="str">
        <f>Skráningarblað!G177</f>
        <v/>
      </c>
      <c r="D81" s="30" t="str">
        <f>Skráningarblað!H177</f>
        <v/>
      </c>
      <c r="E81" s="30" t="str">
        <f>Skráningarblað!M177</f>
        <v xml:space="preserve"> -  </v>
      </c>
      <c r="F81" s="30" t="str">
        <f>Skráningarblað!N177</f>
        <v/>
      </c>
      <c r="G81" s="30" t="str">
        <f>IF(Skráningarblað!D177=0,"",Skráningarblað!D177)</f>
        <v/>
      </c>
      <c r="H81" s="30" t="str">
        <f>Skráningarblað!O177</f>
        <v/>
      </c>
      <c r="I81" s="30" t="str">
        <f>Skráningarblað!S177</f>
        <v/>
      </c>
      <c r="J81" s="30" t="str">
        <f t="shared" si="1"/>
        <v/>
      </c>
    </row>
    <row r="82" spans="1:11" x14ac:dyDescent="0.35">
      <c r="A82" s="13" t="str">
        <f>IFERROR(INDEX(Leikmannaskrá!$A$2:$D$1156,MATCH(Skráningarblað!A72,Leikmannaskrá!$A$2:$A$1160,0),1),"")</f>
        <v/>
      </c>
      <c r="B82" s="30" t="str">
        <f>Skráningarblað!F72</f>
        <v/>
      </c>
      <c r="C82" s="30" t="str">
        <f>Skráningarblað!G72</f>
        <v/>
      </c>
      <c r="D82" s="30" t="str">
        <f>Skráningarblað!H72</f>
        <v/>
      </c>
      <c r="E82" s="30" t="str">
        <f>Skráningarblað!M72</f>
        <v xml:space="preserve"> -  </v>
      </c>
      <c r="F82" s="30" t="str">
        <f>Skráningarblað!N72</f>
        <v/>
      </c>
      <c r="G82" s="30" t="str">
        <f>IF(Skráningarblað!D72=0,"",Skráningarblað!D72)</f>
        <v/>
      </c>
      <c r="H82" s="30" t="str">
        <f>Skráningarblað!O72</f>
        <v/>
      </c>
      <c r="I82" s="30" t="str">
        <f>Skráningarblað!S72</f>
        <v/>
      </c>
      <c r="J82" s="30" t="str">
        <f t="shared" si="1"/>
        <v/>
      </c>
    </row>
    <row r="83" spans="1:11" x14ac:dyDescent="0.35">
      <c r="A83" s="13" t="str">
        <f>IFERROR(INDEX(Leikmannaskrá!$A$2:$D$1156,MATCH(Skráningarblað!A185,Leikmannaskrá!$A$2:$A$1160,0),1),"")</f>
        <v/>
      </c>
      <c r="B83" s="30" t="str">
        <f>Skráningarblað!F185</f>
        <v/>
      </c>
      <c r="C83" s="30" t="str">
        <f>Skráningarblað!G185</f>
        <v/>
      </c>
      <c r="D83" s="30" t="str">
        <f>Skráningarblað!H185</f>
        <v/>
      </c>
      <c r="E83" s="30" t="str">
        <f>Skráningarblað!M185</f>
        <v xml:space="preserve"> -  </v>
      </c>
      <c r="F83" s="30" t="str">
        <f>Skráningarblað!N185</f>
        <v/>
      </c>
      <c r="G83" s="30" t="str">
        <f>IF(Skráningarblað!D185=0,"",Skráningarblað!D185)</f>
        <v/>
      </c>
      <c r="H83" s="30" t="str">
        <f>Skráningarblað!O185</f>
        <v/>
      </c>
      <c r="I83" s="30" t="str">
        <f>Skráningarblað!S185</f>
        <v/>
      </c>
      <c r="J83" s="30" t="str">
        <f t="shared" si="1"/>
        <v/>
      </c>
    </row>
    <row r="84" spans="1:11" x14ac:dyDescent="0.35">
      <c r="A84" s="13" t="str">
        <f>IFERROR(INDEX(Leikmannaskrá!$A$2:$D$1156,MATCH(Skráningarblað!A202,Leikmannaskrá!$A$2:$A$1160,0),1),"")</f>
        <v/>
      </c>
      <c r="B84" s="30" t="str">
        <f>Skráningarblað!F202</f>
        <v/>
      </c>
      <c r="C84" s="30" t="str">
        <f>Skráningarblað!G202</f>
        <v/>
      </c>
      <c r="D84" s="30" t="str">
        <f>Skráningarblað!H202</f>
        <v/>
      </c>
      <c r="E84" s="30" t="str">
        <f>Skráningarblað!M202</f>
        <v xml:space="preserve"> -  </v>
      </c>
      <c r="F84" s="30" t="str">
        <f>Skráningarblað!N202</f>
        <v/>
      </c>
      <c r="G84" s="30" t="str">
        <f>IF(Skráningarblað!D202=0,"",Skráningarblað!D202)</f>
        <v/>
      </c>
      <c r="H84" s="30" t="str">
        <f>Skráningarblað!O202</f>
        <v/>
      </c>
      <c r="I84" s="30" t="str">
        <f>Skráningarblað!S202</f>
        <v/>
      </c>
      <c r="J84" s="30" t="str">
        <f t="shared" si="1"/>
        <v/>
      </c>
    </row>
    <row r="85" spans="1:11" x14ac:dyDescent="0.35">
      <c r="A85" s="13" t="str">
        <f>IFERROR(INDEX(Leikmannaskrá!$A$2:$D$1156,MATCH(Skráningarblað!A81,Leikmannaskrá!$A$2:$A$1160,0),1),"")</f>
        <v/>
      </c>
      <c r="B85" s="30" t="str">
        <f>Skráningarblað!F81</f>
        <v/>
      </c>
      <c r="C85" s="30" t="str">
        <f>Skráningarblað!G81</f>
        <v/>
      </c>
      <c r="D85" s="30" t="str">
        <f>Skráningarblað!H81</f>
        <v/>
      </c>
      <c r="E85" s="30" t="str">
        <f>Skráningarblað!M81</f>
        <v xml:space="preserve"> -  </v>
      </c>
      <c r="F85" s="30" t="str">
        <f>Skráningarblað!N81</f>
        <v/>
      </c>
      <c r="G85" s="30" t="str">
        <f>IF(Skráningarblað!D81=0,"",Skráningarblað!D81)</f>
        <v/>
      </c>
      <c r="H85" s="30" t="str">
        <f>Skráningarblað!O81</f>
        <v/>
      </c>
      <c r="I85" s="30" t="str">
        <f>Skráningarblað!S81</f>
        <v/>
      </c>
      <c r="J85" s="30" t="str">
        <f t="shared" si="1"/>
        <v/>
      </c>
    </row>
    <row r="86" spans="1:11" x14ac:dyDescent="0.35">
      <c r="A86" s="13" t="str">
        <f>IFERROR(INDEX(Leikmannaskrá!$A$2:$D$1156,MATCH(Skráningarblað!A99,Leikmannaskrá!$A$2:$A$1160,0),1),"")</f>
        <v/>
      </c>
      <c r="B86" s="30" t="str">
        <f>Skráningarblað!F99</f>
        <v/>
      </c>
      <c r="C86" s="30" t="str">
        <f>Skráningarblað!G99</f>
        <v/>
      </c>
      <c r="D86" s="30" t="str">
        <f>Skráningarblað!H99</f>
        <v/>
      </c>
      <c r="E86" s="30" t="str">
        <f>Skráningarblað!M99</f>
        <v xml:space="preserve"> -  </v>
      </c>
      <c r="F86" s="30" t="str">
        <f>Skráningarblað!N99</f>
        <v/>
      </c>
      <c r="G86" s="30" t="str">
        <f>IF(Skráningarblað!D99=0,"",Skráningarblað!D99)</f>
        <v/>
      </c>
      <c r="H86" s="30" t="str">
        <f>Skráningarblað!O99</f>
        <v/>
      </c>
      <c r="I86" s="30" t="str">
        <f>Skráningarblað!S99</f>
        <v/>
      </c>
      <c r="J86" s="30" t="str">
        <f t="shared" si="1"/>
        <v/>
      </c>
    </row>
    <row r="87" spans="1:11" x14ac:dyDescent="0.35">
      <c r="A87" s="13" t="str">
        <f>IFERROR(INDEX(Leikmannaskrá!$A$2:$D$1156,MATCH(Skráningarblað!A183,Leikmannaskrá!$A$2:$A$1160,0),1),"")</f>
        <v/>
      </c>
      <c r="B87" s="30" t="str">
        <f>Skráningarblað!F183</f>
        <v/>
      </c>
      <c r="C87" s="30" t="str">
        <f>Skráningarblað!G183</f>
        <v/>
      </c>
      <c r="D87" s="30" t="str">
        <f>Skráningarblað!H183</f>
        <v/>
      </c>
      <c r="E87" s="30" t="str">
        <f>Skráningarblað!M183</f>
        <v xml:space="preserve"> -  </v>
      </c>
      <c r="F87" s="30" t="str">
        <f>Skráningarblað!N183</f>
        <v/>
      </c>
      <c r="G87" s="30" t="str">
        <f>IF(Skráningarblað!D183=0,"",Skráningarblað!D183)</f>
        <v/>
      </c>
      <c r="H87" s="30" t="str">
        <f>Skráningarblað!O183</f>
        <v/>
      </c>
      <c r="I87" s="30" t="str">
        <f>Skráningarblað!S183</f>
        <v/>
      </c>
      <c r="J87" s="30" t="str">
        <f t="shared" si="1"/>
        <v/>
      </c>
    </row>
    <row r="88" spans="1:11" x14ac:dyDescent="0.35">
      <c r="A88" s="13" t="str">
        <f>IFERROR(INDEX(Leikmannaskrá!$A$2:$D$1156,MATCH(Skráningarblað!A180,Leikmannaskrá!$A$2:$A$1160,0),1),"")</f>
        <v/>
      </c>
      <c r="B88" s="30" t="str">
        <f>Skráningarblað!F180</f>
        <v/>
      </c>
      <c r="C88" s="30" t="str">
        <f>Skráningarblað!G180</f>
        <v/>
      </c>
      <c r="D88" s="30" t="str">
        <f>Skráningarblað!H180</f>
        <v/>
      </c>
      <c r="E88" s="30" t="str">
        <f>Skráningarblað!M180</f>
        <v xml:space="preserve"> -  </v>
      </c>
      <c r="F88" s="30" t="str">
        <f>Skráningarblað!N180</f>
        <v/>
      </c>
      <c r="G88" s="30" t="str">
        <f>IF(Skráningarblað!D180=0,"",Skráningarblað!D180)</f>
        <v/>
      </c>
      <c r="H88" s="30" t="str">
        <f>Skráningarblað!O180</f>
        <v/>
      </c>
      <c r="I88" s="30" t="str">
        <f>Skráningarblað!S180</f>
        <v/>
      </c>
      <c r="J88" s="30" t="str">
        <f t="shared" si="1"/>
        <v/>
      </c>
    </row>
    <row r="89" spans="1:11" x14ac:dyDescent="0.35">
      <c r="A89" s="13" t="str">
        <f>IFERROR(INDEX(Leikmannaskrá!$A$2:$D$1156,MATCH(Skráningarblað!A118,Leikmannaskrá!$A$2:$A$1160,0),1),"")</f>
        <v/>
      </c>
      <c r="B89" s="30" t="str">
        <f>Skráningarblað!F118</f>
        <v/>
      </c>
      <c r="C89" s="30" t="str">
        <f>Skráningarblað!G118</f>
        <v/>
      </c>
      <c r="D89" s="30" t="str">
        <f>Skráningarblað!H118</f>
        <v/>
      </c>
      <c r="E89" s="30" t="str">
        <f>Skráningarblað!M118</f>
        <v xml:space="preserve"> -  </v>
      </c>
      <c r="F89" s="30" t="str">
        <f>Skráningarblað!N118</f>
        <v/>
      </c>
      <c r="G89" s="30" t="str">
        <f>IF(Skráningarblað!D118=0,"",Skráningarblað!D118)</f>
        <v/>
      </c>
      <c r="H89" s="30" t="str">
        <f>Skráningarblað!O118</f>
        <v/>
      </c>
      <c r="I89" s="30" t="str">
        <f>Skráningarblað!S118</f>
        <v/>
      </c>
      <c r="J89" s="30" t="str">
        <f t="shared" si="1"/>
        <v/>
      </c>
      <c r="K89" s="31">
        <v>2</v>
      </c>
    </row>
    <row r="90" spans="1:11" x14ac:dyDescent="0.35">
      <c r="A90" s="13" t="str">
        <f>IFERROR(INDEX(Leikmannaskrá!$A$2:$D$1156,MATCH(Skráningarblað!A55,Leikmannaskrá!$A$2:$A$1160,0),1),"")</f>
        <v/>
      </c>
      <c r="B90" s="30" t="str">
        <f>Skráningarblað!F55</f>
        <v/>
      </c>
      <c r="C90" s="30" t="str">
        <f>Skráningarblað!G55</f>
        <v/>
      </c>
      <c r="D90" s="30" t="str">
        <f>Skráningarblað!H55</f>
        <v/>
      </c>
      <c r="E90" s="30" t="str">
        <f>Skráningarblað!M55</f>
        <v xml:space="preserve"> -  </v>
      </c>
      <c r="F90" s="30" t="str">
        <f>Skráningarblað!N55</f>
        <v/>
      </c>
      <c r="G90" s="30" t="str">
        <f>IF(Skráningarblað!D55=0,"",Skráningarblað!D55)</f>
        <v/>
      </c>
      <c r="H90" s="30" t="str">
        <f>Skráningarblað!O55</f>
        <v/>
      </c>
      <c r="I90" s="30" t="str">
        <f>Skráningarblað!S55</f>
        <v/>
      </c>
      <c r="J90" s="30" t="str">
        <f t="shared" ref="J90:J121" si="2">IF(I90="",F90,I90+F90)</f>
        <v/>
      </c>
    </row>
    <row r="91" spans="1:11" x14ac:dyDescent="0.35">
      <c r="A91" s="13" t="str">
        <f>IFERROR(INDEX(Leikmannaskrá!$A$2:$D$1156,MATCH(Skráningarblað!A195,Leikmannaskrá!$A$2:$A$1160,0),1),"")</f>
        <v/>
      </c>
      <c r="B91" s="30" t="str">
        <f>Skráningarblað!F195</f>
        <v/>
      </c>
      <c r="C91" s="30" t="str">
        <f>Skráningarblað!G195</f>
        <v/>
      </c>
      <c r="D91" s="30" t="str">
        <f>Skráningarblað!H195</f>
        <v/>
      </c>
      <c r="E91" s="30" t="str">
        <f>Skráningarblað!M195</f>
        <v xml:space="preserve"> -  </v>
      </c>
      <c r="F91" s="30" t="str">
        <f>Skráningarblað!N195</f>
        <v/>
      </c>
      <c r="G91" s="30" t="str">
        <f>IF(Skráningarblað!D195=0,"",Skráningarblað!D195)</f>
        <v/>
      </c>
      <c r="H91" s="30" t="str">
        <f>Skráningarblað!O195</f>
        <v/>
      </c>
      <c r="I91" s="30" t="str">
        <f>Skráningarblað!S195</f>
        <v/>
      </c>
      <c r="J91" s="30" t="str">
        <f t="shared" si="2"/>
        <v/>
      </c>
    </row>
    <row r="92" spans="1:11" x14ac:dyDescent="0.35">
      <c r="A92" s="13" t="str">
        <f>IFERROR(INDEX(Leikmannaskrá!$A$2:$D$1156,MATCH(Skráningarblað!A192,Leikmannaskrá!$A$2:$A$1160,0),1),"")</f>
        <v/>
      </c>
      <c r="B92" s="30" t="str">
        <f>Skráningarblað!F192</f>
        <v/>
      </c>
      <c r="C92" s="30" t="str">
        <f>Skráningarblað!G192</f>
        <v/>
      </c>
      <c r="D92" s="30" t="str">
        <f>Skráningarblað!H192</f>
        <v/>
      </c>
      <c r="E92" s="30" t="str">
        <f>Skráningarblað!M192</f>
        <v xml:space="preserve"> -  </v>
      </c>
      <c r="F92" s="30" t="str">
        <f>Skráningarblað!N192</f>
        <v/>
      </c>
      <c r="G92" s="30" t="str">
        <f>IF(Skráningarblað!D192=0,"",Skráningarblað!D192)</f>
        <v/>
      </c>
      <c r="H92" s="30" t="str">
        <f>Skráningarblað!O192</f>
        <v/>
      </c>
      <c r="I92" s="30" t="str">
        <f>Skráningarblað!S192</f>
        <v/>
      </c>
      <c r="J92" s="30" t="str">
        <f t="shared" si="2"/>
        <v/>
      </c>
    </row>
    <row r="93" spans="1:11" x14ac:dyDescent="0.35">
      <c r="A93" s="13" t="str">
        <f>IFERROR(INDEX(Leikmannaskrá!$A$2:$D$1156,MATCH(Skráningarblað!A89,Leikmannaskrá!$A$2:$A$1160,0),1),"")</f>
        <v/>
      </c>
      <c r="B93" s="30" t="str">
        <f>Skráningarblað!F89</f>
        <v/>
      </c>
      <c r="C93" s="30" t="str">
        <f>Skráningarblað!G89</f>
        <v/>
      </c>
      <c r="D93" s="30" t="str">
        <f>Skráningarblað!H89</f>
        <v/>
      </c>
      <c r="E93" s="30" t="str">
        <f>Skráningarblað!M89</f>
        <v xml:space="preserve"> -  </v>
      </c>
      <c r="F93" s="30" t="str">
        <f>Skráningarblað!N89</f>
        <v/>
      </c>
      <c r="G93" s="30" t="str">
        <f>IF(Skráningarblað!D89=0,"",Skráningarblað!D89)</f>
        <v/>
      </c>
      <c r="H93" s="30" t="str">
        <f>Skráningarblað!O89</f>
        <v/>
      </c>
      <c r="I93" s="30" t="str">
        <f>Skráningarblað!S89</f>
        <v/>
      </c>
      <c r="J93" s="30" t="str">
        <f t="shared" si="2"/>
        <v/>
      </c>
    </row>
    <row r="94" spans="1:11" x14ac:dyDescent="0.35">
      <c r="A94" s="13" t="str">
        <f>IFERROR(INDEX(Leikmannaskrá!$A$2:$D$1156,MATCH(Skráningarblað!A5,Leikmannaskrá!$A$2:$A$1160,0),1),"")</f>
        <v/>
      </c>
      <c r="B94" s="30" t="str">
        <f>Skráningarblað!F5</f>
        <v/>
      </c>
      <c r="C94" s="30" t="str">
        <f>Skráningarblað!G5</f>
        <v/>
      </c>
      <c r="D94" s="30" t="str">
        <f>Skráningarblað!H5</f>
        <v/>
      </c>
      <c r="E94" s="30" t="str">
        <f>Skráningarblað!M5</f>
        <v xml:space="preserve"> -  </v>
      </c>
      <c r="F94" s="30" t="str">
        <f>Skráningarblað!N5</f>
        <v/>
      </c>
      <c r="G94" s="30" t="str">
        <f>IF(Skráningarblað!D5=0,"",Skráningarblað!D5)</f>
        <v/>
      </c>
      <c r="H94" s="30" t="str">
        <f>Skráningarblað!O5</f>
        <v/>
      </c>
      <c r="I94" s="30" t="str">
        <f>Skráningarblað!S5</f>
        <v/>
      </c>
      <c r="J94" s="30" t="str">
        <f t="shared" si="2"/>
        <v/>
      </c>
    </row>
    <row r="95" spans="1:11" x14ac:dyDescent="0.35">
      <c r="A95" s="13" t="str">
        <f>IFERROR(INDEX(Leikmannaskrá!$A$2:$D$1156,MATCH(Skráningarblað!A82,Leikmannaskrá!$A$2:$A$1160,0),1),"")</f>
        <v/>
      </c>
      <c r="B95" s="30" t="str">
        <f>Skráningarblað!F82</f>
        <v/>
      </c>
      <c r="C95" s="30" t="str">
        <f>Skráningarblað!G82</f>
        <v/>
      </c>
      <c r="D95" s="30" t="str">
        <f>Skráningarblað!H82</f>
        <v/>
      </c>
      <c r="E95" s="30" t="str">
        <f>Skráningarblað!M82</f>
        <v xml:space="preserve"> -  </v>
      </c>
      <c r="F95" s="30" t="str">
        <f>Skráningarblað!N82</f>
        <v/>
      </c>
      <c r="G95" s="30" t="str">
        <f>IF(Skráningarblað!D82=0,"",Skráningarblað!D82)</f>
        <v/>
      </c>
      <c r="H95" s="30" t="str">
        <f>Skráningarblað!O82</f>
        <v/>
      </c>
      <c r="I95" s="30" t="str">
        <f>Skráningarblað!S82</f>
        <v/>
      </c>
      <c r="J95" s="30" t="str">
        <f t="shared" si="2"/>
        <v/>
      </c>
    </row>
    <row r="96" spans="1:11" x14ac:dyDescent="0.35">
      <c r="A96" s="13" t="str">
        <f>IFERROR(INDEX(Leikmannaskrá!$A$2:$D$1156,MATCH(Skráningarblað!A57,Leikmannaskrá!$A$2:$A$1160,0),1),"")</f>
        <v/>
      </c>
      <c r="B96" s="30" t="str">
        <f>Skráningarblað!F57</f>
        <v/>
      </c>
      <c r="C96" s="30" t="str">
        <f>Skráningarblað!G57</f>
        <v/>
      </c>
      <c r="D96" s="30" t="str">
        <f>Skráningarblað!H57</f>
        <v/>
      </c>
      <c r="E96" s="30" t="str">
        <f>Skráningarblað!M57</f>
        <v xml:space="preserve"> -  </v>
      </c>
      <c r="F96" s="30" t="str">
        <f>Skráningarblað!N57</f>
        <v/>
      </c>
      <c r="G96" s="30" t="str">
        <f>IF(Skráningarblað!D57=0,"",Skráningarblað!D57)</f>
        <v/>
      </c>
      <c r="H96" s="30" t="str">
        <f>Skráningarblað!O57</f>
        <v/>
      </c>
      <c r="I96" s="30" t="str">
        <f>Skráningarblað!S57</f>
        <v/>
      </c>
      <c r="J96" s="30" t="str">
        <f t="shared" si="2"/>
        <v/>
      </c>
    </row>
    <row r="97" spans="1:11" x14ac:dyDescent="0.35">
      <c r="A97" s="13" t="str">
        <f>IFERROR(INDEX(Leikmannaskrá!$A$2:$D$1156,MATCH(Skráningarblað!A178,Leikmannaskrá!$A$2:$A$1160,0),1),"")</f>
        <v/>
      </c>
      <c r="B97" s="30" t="str">
        <f>Skráningarblað!F178</f>
        <v/>
      </c>
      <c r="C97" s="30" t="str">
        <f>Skráningarblað!G178</f>
        <v/>
      </c>
      <c r="D97" s="30" t="str">
        <f>Skráningarblað!H178</f>
        <v/>
      </c>
      <c r="E97" s="30" t="str">
        <f>Skráningarblað!M178</f>
        <v xml:space="preserve"> -  </v>
      </c>
      <c r="F97" s="30" t="str">
        <f>Skráningarblað!N178</f>
        <v/>
      </c>
      <c r="G97" s="30" t="str">
        <f>IF(Skráningarblað!D178=0,"",Skráningarblað!D178)</f>
        <v/>
      </c>
      <c r="H97" s="30" t="str">
        <f>Skráningarblað!O178</f>
        <v/>
      </c>
      <c r="I97" s="30" t="str">
        <f>Skráningarblað!S178</f>
        <v/>
      </c>
      <c r="J97" s="30" t="str">
        <f t="shared" si="2"/>
        <v/>
      </c>
    </row>
    <row r="98" spans="1:11" x14ac:dyDescent="0.35">
      <c r="A98" s="13" t="str">
        <f>IFERROR(INDEX(Leikmannaskrá!$A$2:$D$1156,MATCH(Skráningarblað!A52,Leikmannaskrá!$A$2:$A$1160,0),1),"")</f>
        <v/>
      </c>
      <c r="B98" s="30" t="str">
        <f>Skráningarblað!F52</f>
        <v/>
      </c>
      <c r="C98" s="30" t="str">
        <f>Skráningarblað!G52</f>
        <v/>
      </c>
      <c r="D98" s="30" t="str">
        <f>Skráningarblað!H52</f>
        <v/>
      </c>
      <c r="E98" s="30" t="str">
        <f>Skráningarblað!M52</f>
        <v xml:space="preserve"> -  </v>
      </c>
      <c r="F98" s="30" t="str">
        <f>Skráningarblað!N52</f>
        <v/>
      </c>
      <c r="G98" s="30" t="str">
        <f>IF(Skráningarblað!D52=0,"",Skráningarblað!D52)</f>
        <v/>
      </c>
      <c r="H98" s="30" t="str">
        <f>Skráningarblað!O52</f>
        <v/>
      </c>
      <c r="I98" s="30" t="str">
        <f>Skráningarblað!S52</f>
        <v/>
      </c>
      <c r="J98" s="30" t="str">
        <f t="shared" si="2"/>
        <v/>
      </c>
    </row>
    <row r="99" spans="1:11" x14ac:dyDescent="0.35">
      <c r="A99" s="13" t="str">
        <f>IFERROR(INDEX(Leikmannaskrá!$A$2:$D$1156,MATCH(Skráningarblað!A35,Leikmannaskrá!$A$2:$A$1160,0),1),"")</f>
        <v/>
      </c>
      <c r="B99" s="30" t="str">
        <f>Skráningarblað!F35</f>
        <v/>
      </c>
      <c r="C99" s="30" t="str">
        <f>Skráningarblað!G35</f>
        <v/>
      </c>
      <c r="D99" s="30" t="str">
        <f>Skráningarblað!H35</f>
        <v/>
      </c>
      <c r="E99" s="30" t="str">
        <f>Skráningarblað!M35</f>
        <v xml:space="preserve"> -  </v>
      </c>
      <c r="F99" s="30" t="str">
        <f>Skráningarblað!N35</f>
        <v/>
      </c>
      <c r="G99" s="30" t="str">
        <f>IF(Skráningarblað!D35=0,"",Skráningarblað!D35)</f>
        <v/>
      </c>
      <c r="H99" s="30" t="str">
        <f>Skráningarblað!O35</f>
        <v/>
      </c>
      <c r="I99" s="30" t="str">
        <f>Skráningarblað!S35</f>
        <v/>
      </c>
      <c r="J99" s="30" t="str">
        <f t="shared" si="2"/>
        <v/>
      </c>
    </row>
    <row r="100" spans="1:11" x14ac:dyDescent="0.35">
      <c r="A100" s="13" t="str">
        <f>IFERROR(INDEX(Leikmannaskrá!$A$2:$D$1156,MATCH(Skráningarblað!A179,Leikmannaskrá!$A$2:$A$1160,0),1),"")</f>
        <v/>
      </c>
      <c r="B100" s="30" t="str">
        <f>Skráningarblað!F179</f>
        <v/>
      </c>
      <c r="C100" s="30" t="str">
        <f>Skráningarblað!G179</f>
        <v/>
      </c>
      <c r="D100" s="30" t="str">
        <f>Skráningarblað!H179</f>
        <v/>
      </c>
      <c r="E100" s="30" t="str">
        <f>Skráningarblað!M179</f>
        <v xml:space="preserve"> -  </v>
      </c>
      <c r="F100" s="30" t="str">
        <f>Skráningarblað!N179</f>
        <v/>
      </c>
      <c r="G100" s="30" t="str">
        <f>IF(Skráningarblað!D179=0,"",Skráningarblað!D179)</f>
        <v/>
      </c>
      <c r="H100" s="30" t="str">
        <f>Skráningarblað!O179</f>
        <v/>
      </c>
      <c r="I100" s="30" t="str">
        <f>Skráningarblað!S179</f>
        <v/>
      </c>
      <c r="J100" s="30" t="str">
        <f t="shared" si="2"/>
        <v/>
      </c>
    </row>
    <row r="101" spans="1:11" x14ac:dyDescent="0.35">
      <c r="A101" s="13" t="str">
        <f>IFERROR(INDEX(Leikmannaskrá!$A$2:$D$1156,MATCH(Skráningarblað!A51,Leikmannaskrá!$A$2:$A$1160,0),1),"")</f>
        <v/>
      </c>
      <c r="B101" s="30" t="str">
        <f>Skráningarblað!F51</f>
        <v/>
      </c>
      <c r="C101" s="30" t="str">
        <f>Skráningarblað!G51</f>
        <v/>
      </c>
      <c r="D101" s="30" t="str">
        <f>Skráningarblað!H51</f>
        <v/>
      </c>
      <c r="E101" s="30" t="str">
        <f>Skráningarblað!M51</f>
        <v xml:space="preserve"> -  </v>
      </c>
      <c r="F101" s="30" t="str">
        <f>Skráningarblað!N51</f>
        <v/>
      </c>
      <c r="G101" s="30" t="str">
        <f>IF(Skráningarblað!D51=0,"",Skráningarblað!D51)</f>
        <v/>
      </c>
      <c r="H101" s="30" t="str">
        <f>Skráningarblað!O51</f>
        <v/>
      </c>
      <c r="I101" s="30" t="str">
        <f>Skráningarblað!S51</f>
        <v/>
      </c>
      <c r="J101" s="30" t="str">
        <f t="shared" si="2"/>
        <v/>
      </c>
    </row>
    <row r="102" spans="1:11" x14ac:dyDescent="0.35">
      <c r="A102" s="13" t="str">
        <f>IFERROR(INDEX(Leikmannaskrá!$A$2:$D$1156,MATCH(Skráningarblað!A73,Leikmannaskrá!$A$2:$A$1160,0),1),"")</f>
        <v/>
      </c>
      <c r="B102" s="30" t="str">
        <f>Skráningarblað!F73</f>
        <v/>
      </c>
      <c r="C102" s="30" t="str">
        <f>Skráningarblað!G73</f>
        <v/>
      </c>
      <c r="D102" s="30" t="str">
        <f>Skráningarblað!H73</f>
        <v/>
      </c>
      <c r="E102" s="30" t="str">
        <f>Skráningarblað!M73</f>
        <v xml:space="preserve"> -  </v>
      </c>
      <c r="F102" s="30" t="str">
        <f>Skráningarblað!N73</f>
        <v/>
      </c>
      <c r="G102" s="30" t="str">
        <f>IF(Skráningarblað!D73=0,"",Skráningarblað!D73)</f>
        <v/>
      </c>
      <c r="H102" s="30" t="str">
        <f>Skráningarblað!O73</f>
        <v/>
      </c>
      <c r="I102" s="30" t="str">
        <f>Skráningarblað!S73</f>
        <v/>
      </c>
      <c r="J102" s="30" t="str">
        <f t="shared" si="2"/>
        <v/>
      </c>
    </row>
    <row r="103" spans="1:11" x14ac:dyDescent="0.35">
      <c r="A103" s="13" t="str">
        <f>IFERROR(INDEX(Leikmannaskrá!$A$2:$D$1156,MATCH(Skráningarblað!A56,Leikmannaskrá!$A$2:$A$1160,0),1),"")</f>
        <v/>
      </c>
      <c r="B103" s="30" t="str">
        <f>Skráningarblað!F56</f>
        <v/>
      </c>
      <c r="C103" s="30" t="str">
        <f>Skráningarblað!G56</f>
        <v/>
      </c>
      <c r="D103" s="30" t="str">
        <f>Skráningarblað!H56</f>
        <v/>
      </c>
      <c r="E103" s="30" t="str">
        <f>Skráningarblað!M56</f>
        <v xml:space="preserve"> -  </v>
      </c>
      <c r="F103" s="30" t="str">
        <f>Skráningarblað!N56</f>
        <v/>
      </c>
      <c r="G103" s="30" t="str">
        <f>IF(Skráningarblað!D56=0,"",Skráningarblað!D56)</f>
        <v/>
      </c>
      <c r="H103" s="30" t="str">
        <f>Skráningarblað!O56</f>
        <v/>
      </c>
      <c r="I103" s="30" t="str">
        <f>Skráningarblað!S56</f>
        <v/>
      </c>
      <c r="J103" s="30" t="str">
        <f t="shared" si="2"/>
        <v/>
      </c>
    </row>
    <row r="104" spans="1:11" x14ac:dyDescent="0.35">
      <c r="A104" s="13" t="str">
        <f>IFERROR(INDEX(Leikmannaskrá!$A$2:$D$1156,MATCH(Skráningarblað!A74,Leikmannaskrá!$A$2:$A$1160,0),1),"")</f>
        <v/>
      </c>
      <c r="B104" s="30" t="str">
        <f>Skráningarblað!F74</f>
        <v/>
      </c>
      <c r="C104" s="30" t="str">
        <f>Skráningarblað!G74</f>
        <v/>
      </c>
      <c r="D104" s="30" t="str">
        <f>Skráningarblað!H74</f>
        <v/>
      </c>
      <c r="E104" s="30" t="str">
        <f>Skráningarblað!M74</f>
        <v xml:space="preserve"> -  </v>
      </c>
      <c r="F104" s="30" t="str">
        <f>Skráningarblað!N74</f>
        <v/>
      </c>
      <c r="G104" s="30" t="str">
        <f>IF(Skráningarblað!D74=0,"",Skráningarblað!D74)</f>
        <v/>
      </c>
      <c r="H104" s="30" t="str">
        <f>Skráningarblað!O74</f>
        <v/>
      </c>
      <c r="I104" s="30" t="str">
        <f>Skráningarblað!S74</f>
        <v/>
      </c>
      <c r="J104" s="30" t="str">
        <f t="shared" si="2"/>
        <v/>
      </c>
    </row>
    <row r="105" spans="1:11" x14ac:dyDescent="0.35">
      <c r="A105" s="13" t="str">
        <f>IFERROR(INDEX(Leikmannaskrá!$A$2:$D$1156,MATCH(Skráningarblað!A4,Leikmannaskrá!$A$2:$A$1160,0),1),"")</f>
        <v/>
      </c>
      <c r="B105" s="30" t="str">
        <f>Skráningarblað!F4</f>
        <v/>
      </c>
      <c r="C105" s="30" t="str">
        <f>Skráningarblað!G4</f>
        <v/>
      </c>
      <c r="D105" s="30" t="str">
        <f>Skráningarblað!H4</f>
        <v/>
      </c>
      <c r="E105" s="30" t="str">
        <f>Skráningarblað!M4</f>
        <v xml:space="preserve"> -  </v>
      </c>
      <c r="F105" s="30" t="str">
        <f>Skráningarblað!N4</f>
        <v/>
      </c>
      <c r="G105" s="30" t="str">
        <f>IF(Skráningarblað!D4=0,"",Skráningarblað!D4)</f>
        <v/>
      </c>
      <c r="H105" s="30" t="str">
        <f>Skráningarblað!O4</f>
        <v/>
      </c>
      <c r="I105" s="30" t="str">
        <f>Skráningarblað!S4</f>
        <v/>
      </c>
      <c r="J105" s="30" t="str">
        <f t="shared" si="2"/>
        <v/>
      </c>
    </row>
    <row r="106" spans="1:11" x14ac:dyDescent="0.35">
      <c r="A106" s="13" t="str">
        <f>IFERROR(INDEX(Leikmannaskrá!$A$2:$D$1156,MATCH(Skráningarblað!A174,Leikmannaskrá!$A$2:$A$1160,0),1),"")</f>
        <v/>
      </c>
      <c r="B106" s="30" t="str">
        <f>Skráningarblað!F174</f>
        <v/>
      </c>
      <c r="C106" s="30" t="str">
        <f>Skráningarblað!G174</f>
        <v/>
      </c>
      <c r="D106" s="30" t="str">
        <f>Skráningarblað!H174</f>
        <v/>
      </c>
      <c r="E106" s="30" t="str">
        <f>Skráningarblað!M174</f>
        <v xml:space="preserve"> -  </v>
      </c>
      <c r="F106" s="30" t="str">
        <f>Skráningarblað!N174</f>
        <v/>
      </c>
      <c r="G106" s="30" t="str">
        <f>IF(Skráningarblað!D174=0,"",Skráningarblað!D174)</f>
        <v/>
      </c>
      <c r="H106" s="30" t="str">
        <f>Skráningarblað!O174</f>
        <v/>
      </c>
      <c r="I106" s="30" t="str">
        <f>Skráningarblað!S174</f>
        <v/>
      </c>
      <c r="J106" s="30" t="str">
        <f t="shared" si="2"/>
        <v/>
      </c>
    </row>
    <row r="107" spans="1:11" x14ac:dyDescent="0.35">
      <c r="A107" s="13" t="str">
        <f>IFERROR(INDEX(Leikmannaskrá!$A$2:$D$1156,MATCH(Skráningarblað!A7,Leikmannaskrá!$A$2:$A$1160,0),1),"")</f>
        <v/>
      </c>
      <c r="B107" s="30" t="str">
        <f>Skráningarblað!F7</f>
        <v/>
      </c>
      <c r="C107" s="30" t="str">
        <f>Skráningarblað!G7</f>
        <v/>
      </c>
      <c r="D107" s="30" t="str">
        <f>Skráningarblað!H7</f>
        <v/>
      </c>
      <c r="E107" s="30" t="str">
        <f>Skráningarblað!M7</f>
        <v xml:space="preserve"> -  </v>
      </c>
      <c r="F107" s="30" t="str">
        <f>Skráningarblað!N7</f>
        <v/>
      </c>
      <c r="G107" s="30" t="str">
        <f>IF(Skráningarblað!D7=0,"",Skráningarblað!D7)</f>
        <v/>
      </c>
      <c r="H107" s="30" t="str">
        <f>Skráningarblað!O7</f>
        <v/>
      </c>
      <c r="I107" s="30" t="str">
        <f>Skráningarblað!S7</f>
        <v/>
      </c>
      <c r="J107" s="30" t="str">
        <f t="shared" si="2"/>
        <v/>
      </c>
    </row>
    <row r="108" spans="1:11" x14ac:dyDescent="0.35">
      <c r="A108" s="13" t="str">
        <f>IFERROR(INDEX(Leikmannaskrá!$A$2:$D$1156,MATCH(Skráningarblað!A116,Leikmannaskrá!$A$2:$A$1160,0),1),"")</f>
        <v/>
      </c>
      <c r="B108" s="30" t="str">
        <f>Skráningarblað!F116</f>
        <v/>
      </c>
      <c r="C108" s="30" t="str">
        <f>Skráningarblað!G116</f>
        <v/>
      </c>
      <c r="D108" s="30" t="str">
        <f>Skráningarblað!H116</f>
        <v/>
      </c>
      <c r="E108" s="30" t="str">
        <f>Skráningarblað!M116</f>
        <v xml:space="preserve"> -  </v>
      </c>
      <c r="F108" s="30" t="str">
        <f>Skráningarblað!N116</f>
        <v/>
      </c>
      <c r="G108" s="30" t="str">
        <f>IF(Skráningarblað!D116=0,"",Skráningarblað!D116)</f>
        <v/>
      </c>
      <c r="H108" s="30" t="str">
        <f>Skráningarblað!O116</f>
        <v/>
      </c>
      <c r="I108" s="30" t="str">
        <f>Skráningarblað!S116</f>
        <v/>
      </c>
      <c r="J108" s="30" t="str">
        <f t="shared" si="2"/>
        <v/>
      </c>
    </row>
    <row r="109" spans="1:11" x14ac:dyDescent="0.35">
      <c r="A109" s="13" t="str">
        <f>IFERROR(INDEX(Leikmannaskrá!$A$2:$D$1156,MATCH(Skráningarblað!A132,Leikmannaskrá!$A$2:$A$1160,0),1),"")</f>
        <v/>
      </c>
      <c r="B109" s="30" t="str">
        <f>Skráningarblað!F132</f>
        <v/>
      </c>
      <c r="C109" s="30" t="str">
        <f>Skráningarblað!G132</f>
        <v/>
      </c>
      <c r="D109" s="30" t="str">
        <f>Skráningarblað!H132</f>
        <v/>
      </c>
      <c r="E109" s="30" t="str">
        <f>Skráningarblað!M132</f>
        <v xml:space="preserve"> -  </v>
      </c>
      <c r="F109" s="30" t="str">
        <f>Skráningarblað!N132</f>
        <v/>
      </c>
      <c r="G109" s="30" t="str">
        <f>IF(Skráningarblað!D132=0,"",Skráningarblað!D132)</f>
        <v/>
      </c>
      <c r="H109" s="30" t="str">
        <f>Skráningarblað!O132</f>
        <v/>
      </c>
      <c r="I109" s="30" t="str">
        <f>Skráningarblað!S132</f>
        <v/>
      </c>
      <c r="J109" s="30" t="str">
        <f t="shared" si="2"/>
        <v/>
      </c>
      <c r="K109" s="31">
        <v>1</v>
      </c>
    </row>
    <row r="110" spans="1:11" x14ac:dyDescent="0.35">
      <c r="A110" s="13" t="str">
        <f>IFERROR(INDEX(Leikmannaskrá!$A$2:$D$1156,MATCH(Skráningarblað!A176,Leikmannaskrá!$A$2:$A$1160,0),1),"")</f>
        <v/>
      </c>
      <c r="B110" s="30" t="str">
        <f>Skráningarblað!F176</f>
        <v/>
      </c>
      <c r="C110" s="30" t="str">
        <f>Skráningarblað!G176</f>
        <v/>
      </c>
      <c r="D110" s="30" t="str">
        <f>Skráningarblað!H176</f>
        <v/>
      </c>
      <c r="E110" s="30" t="str">
        <f>Skráningarblað!M176</f>
        <v xml:space="preserve"> -  </v>
      </c>
      <c r="F110" s="30" t="str">
        <f>Skráningarblað!N176</f>
        <v/>
      </c>
      <c r="G110" s="30" t="str">
        <f>IF(Skráningarblað!D176=0,"",Skráningarblað!D176)</f>
        <v/>
      </c>
      <c r="H110" s="30" t="str">
        <f>Skráningarblað!O176</f>
        <v/>
      </c>
      <c r="I110" s="30" t="str">
        <f>Skráningarblað!S176</f>
        <v/>
      </c>
      <c r="J110" s="30" t="str">
        <f t="shared" si="2"/>
        <v/>
      </c>
    </row>
    <row r="111" spans="1:11" x14ac:dyDescent="0.35">
      <c r="A111" s="13" t="str">
        <f>IFERROR(INDEX(Leikmannaskrá!$A$2:$D$1156,MATCH(Skráningarblað!A8,Leikmannaskrá!$A$2:$A$1160,0),1),"")</f>
        <v/>
      </c>
      <c r="B111" s="30" t="str">
        <f>Skráningarblað!F8</f>
        <v/>
      </c>
      <c r="C111" s="30" t="str">
        <f>Skráningarblað!G8</f>
        <v/>
      </c>
      <c r="D111" s="30" t="str">
        <f>Skráningarblað!H8</f>
        <v/>
      </c>
      <c r="E111" s="30" t="str">
        <f>Skráningarblað!M8</f>
        <v xml:space="preserve"> -  </v>
      </c>
      <c r="F111" s="30" t="str">
        <f>Skráningarblað!N8</f>
        <v/>
      </c>
      <c r="G111" s="30" t="str">
        <f>IF(Skráningarblað!D8=0,"",Skráningarblað!D8)</f>
        <v/>
      </c>
      <c r="H111" s="30" t="str">
        <f>Skráningarblað!O8</f>
        <v/>
      </c>
      <c r="I111" s="30" t="str">
        <f>Skráningarblað!S8</f>
        <v/>
      </c>
      <c r="J111" s="30" t="str">
        <f t="shared" si="2"/>
        <v/>
      </c>
    </row>
    <row r="112" spans="1:11" x14ac:dyDescent="0.35">
      <c r="A112" s="13" t="str">
        <f>IFERROR(INDEX(Leikmannaskrá!$A$2:$D$1156,MATCH(Skráningarblað!A19,Leikmannaskrá!$A$2:$A$1160,0),1),"")</f>
        <v/>
      </c>
      <c r="B112" s="30" t="str">
        <f>Skráningarblað!F19</f>
        <v/>
      </c>
      <c r="C112" s="30" t="str">
        <f>Skráningarblað!G19</f>
        <v/>
      </c>
      <c r="D112" s="30" t="str">
        <f>Skráningarblað!H19</f>
        <v/>
      </c>
      <c r="E112" s="30" t="str">
        <f>Skráningarblað!M19</f>
        <v xml:space="preserve"> -  </v>
      </c>
      <c r="F112" s="30" t="str">
        <f>Skráningarblað!N19</f>
        <v/>
      </c>
      <c r="G112" s="30" t="str">
        <f>IF(Skráningarblað!D19=0,"",Skráningarblað!D19)</f>
        <v/>
      </c>
      <c r="H112" s="30" t="str">
        <f>Skráningarblað!O19</f>
        <v/>
      </c>
      <c r="I112" s="30" t="str">
        <f>Skráningarblað!S19</f>
        <v/>
      </c>
      <c r="J112" s="30" t="str">
        <f t="shared" si="2"/>
        <v/>
      </c>
      <c r="K112" s="31">
        <v>2</v>
      </c>
    </row>
    <row r="113" spans="1:10" x14ac:dyDescent="0.35">
      <c r="A113" s="13" t="str">
        <f>IFERROR(INDEX(Leikmannaskrá!$A$2:$D$1156,MATCH(Skráningarblað!A220,Leikmannaskrá!$A$2:$A$1160,0),1),"")</f>
        <v/>
      </c>
      <c r="B113" s="30" t="str">
        <f>Skráningarblað!F220</f>
        <v/>
      </c>
      <c r="C113" s="30" t="str">
        <f>Skráningarblað!G220</f>
        <v/>
      </c>
      <c r="D113" s="30" t="str">
        <f>Skráningarblað!H220</f>
        <v/>
      </c>
      <c r="E113" s="30" t="str">
        <f>Skráningarblað!M220</f>
        <v xml:space="preserve"> -  </v>
      </c>
      <c r="F113" s="30" t="str">
        <f>Skráningarblað!N220</f>
        <v/>
      </c>
      <c r="G113" s="30" t="str">
        <f>IF(Skráningarblað!D220=0,"",Skráningarblað!D220)</f>
        <v/>
      </c>
      <c r="H113" s="30" t="str">
        <f>Skráningarblað!O220</f>
        <v/>
      </c>
      <c r="I113" s="30" t="str">
        <f>Skráningarblað!S220</f>
        <v/>
      </c>
      <c r="J113" s="30" t="str">
        <f t="shared" si="2"/>
        <v/>
      </c>
    </row>
    <row r="114" spans="1:10" x14ac:dyDescent="0.35">
      <c r="A114" s="13" t="str">
        <f>IFERROR(INDEX(Leikmannaskrá!$A$2:$D$1156,MATCH(Skráningarblað!A221,Leikmannaskrá!$A$2:$A$1160,0),1),"")</f>
        <v/>
      </c>
      <c r="B114" s="30" t="str">
        <f>Skráningarblað!F221</f>
        <v/>
      </c>
      <c r="C114" s="30" t="str">
        <f>Skráningarblað!G221</f>
        <v/>
      </c>
      <c r="D114" s="30" t="str">
        <f>Skráningarblað!H221</f>
        <v/>
      </c>
      <c r="E114" s="30" t="str">
        <f>Skráningarblað!M221</f>
        <v xml:space="preserve"> -  </v>
      </c>
      <c r="F114" s="30" t="str">
        <f>Skráningarblað!N221</f>
        <v/>
      </c>
      <c r="G114" s="30" t="str">
        <f>IF(Skráningarblað!D221=0,"",Skráningarblað!D221)</f>
        <v/>
      </c>
      <c r="H114" s="30" t="str">
        <f>Skráningarblað!O221</f>
        <v/>
      </c>
      <c r="I114" s="30" t="str">
        <f>Skráningarblað!S221</f>
        <v/>
      </c>
      <c r="J114" s="30" t="str">
        <f t="shared" si="2"/>
        <v/>
      </c>
    </row>
    <row r="115" spans="1:10" x14ac:dyDescent="0.35">
      <c r="A115" s="13" t="str">
        <f>IFERROR(INDEX(Leikmannaskrá!$A$2:$D$1156,MATCH(Skráningarblað!A222,Leikmannaskrá!$A$2:$A$1160,0),1),"")</f>
        <v/>
      </c>
      <c r="B115" s="30" t="str">
        <f>Skráningarblað!F222</f>
        <v/>
      </c>
      <c r="C115" s="30" t="str">
        <f>Skráningarblað!G222</f>
        <v/>
      </c>
      <c r="D115" s="30" t="str">
        <f>Skráningarblað!H222</f>
        <v/>
      </c>
      <c r="E115" s="30" t="str">
        <f>Skráningarblað!M222</f>
        <v xml:space="preserve"> -  </v>
      </c>
      <c r="F115" s="30" t="str">
        <f>Skráningarblað!N222</f>
        <v/>
      </c>
      <c r="G115" s="30" t="str">
        <f>IF(Skráningarblað!D222=0,"",Skráningarblað!D222)</f>
        <v/>
      </c>
      <c r="H115" s="30" t="str">
        <f>Skráningarblað!O222</f>
        <v/>
      </c>
      <c r="I115" s="30" t="str">
        <f>Skráningarblað!S222</f>
        <v/>
      </c>
      <c r="J115" s="30" t="str">
        <f t="shared" si="2"/>
        <v/>
      </c>
    </row>
    <row r="116" spans="1:10" x14ac:dyDescent="0.35">
      <c r="A116" s="13" t="str">
        <f>IFERROR(INDEX(Leikmannaskrá!$A$2:$D$1156,MATCH(Skráningarblað!A223,Leikmannaskrá!$A$2:$A$1160,0),1),"")</f>
        <v/>
      </c>
      <c r="B116" s="30" t="str">
        <f>Skráningarblað!F223</f>
        <v/>
      </c>
      <c r="C116" s="30" t="str">
        <f>Skráningarblað!G223</f>
        <v/>
      </c>
      <c r="D116" s="30" t="str">
        <f>Skráningarblað!H223</f>
        <v/>
      </c>
      <c r="E116" s="30" t="str">
        <f>Skráningarblað!M223</f>
        <v xml:space="preserve"> -  </v>
      </c>
      <c r="F116" s="30" t="str">
        <f>Skráningarblað!N223</f>
        <v/>
      </c>
      <c r="G116" s="30" t="str">
        <f>IF(Skráningarblað!D223=0,"",Skráningarblað!D223)</f>
        <v/>
      </c>
      <c r="H116" s="30" t="str">
        <f>Skráningarblað!O223</f>
        <v/>
      </c>
      <c r="I116" s="30" t="str">
        <f>Skráningarblað!S223</f>
        <v/>
      </c>
      <c r="J116" s="30" t="str">
        <f t="shared" si="2"/>
        <v/>
      </c>
    </row>
    <row r="117" spans="1:10" x14ac:dyDescent="0.35">
      <c r="A117" s="13" t="str">
        <f>IFERROR(INDEX(Leikmannaskrá!$A$2:$D$1156,MATCH(Skráningarblað!A224,Leikmannaskrá!$A$2:$A$1160,0),1),"")</f>
        <v/>
      </c>
      <c r="B117" s="30" t="str">
        <f>Skráningarblað!F224</f>
        <v/>
      </c>
      <c r="C117" s="30" t="str">
        <f>Skráningarblað!G224</f>
        <v/>
      </c>
      <c r="D117" s="30" t="str">
        <f>Skráningarblað!H224</f>
        <v/>
      </c>
      <c r="E117" s="30" t="str">
        <f>Skráningarblað!M224</f>
        <v xml:space="preserve"> -  </v>
      </c>
      <c r="F117" s="30" t="str">
        <f>Skráningarblað!N224</f>
        <v/>
      </c>
      <c r="G117" s="30" t="str">
        <f>IF(Skráningarblað!D224=0,"",Skráningarblað!D224)</f>
        <v/>
      </c>
      <c r="H117" s="30" t="str">
        <f>Skráningarblað!O224</f>
        <v/>
      </c>
      <c r="I117" s="30" t="str">
        <f>Skráningarblað!S224</f>
        <v/>
      </c>
      <c r="J117" s="30" t="str">
        <f t="shared" si="2"/>
        <v/>
      </c>
    </row>
    <row r="118" spans="1:10" x14ac:dyDescent="0.35">
      <c r="A118" s="13" t="str">
        <f>IFERROR(INDEX(Leikmannaskrá!$A$2:$D$1156,MATCH(Skráningarblað!A225,Leikmannaskrá!$A$2:$A$1160,0),1),"")</f>
        <v/>
      </c>
      <c r="B118" s="30" t="str">
        <f>Skráningarblað!F225</f>
        <v/>
      </c>
      <c r="C118" s="30" t="str">
        <f>Skráningarblað!G225</f>
        <v/>
      </c>
      <c r="D118" s="30" t="str">
        <f>Skráningarblað!H225</f>
        <v/>
      </c>
      <c r="E118" s="30" t="str">
        <f>Skráningarblað!M225</f>
        <v xml:space="preserve"> -  </v>
      </c>
      <c r="F118" s="30" t="str">
        <f>Skráningarblað!N225</f>
        <v/>
      </c>
      <c r="G118" s="30" t="str">
        <f>IF(Skráningarblað!D225=0,"",Skráningarblað!D225)</f>
        <v/>
      </c>
      <c r="H118" s="30" t="str">
        <f>Skráningarblað!O225</f>
        <v/>
      </c>
      <c r="I118" s="30" t="str">
        <f>Skráningarblað!S225</f>
        <v/>
      </c>
      <c r="J118" s="30" t="str">
        <f t="shared" si="2"/>
        <v/>
      </c>
    </row>
    <row r="119" spans="1:10" x14ac:dyDescent="0.35">
      <c r="A119" s="13" t="str">
        <f>IFERROR(INDEX(Leikmannaskrá!$A$2:$D$1156,MATCH(Skráningarblað!A226,Leikmannaskrá!$A$2:$A$1160,0),1),"")</f>
        <v/>
      </c>
      <c r="B119" s="30" t="str">
        <f>Skráningarblað!F226</f>
        <v/>
      </c>
      <c r="C119" s="30" t="str">
        <f>Skráningarblað!G226</f>
        <v/>
      </c>
      <c r="D119" s="30" t="str">
        <f>Skráningarblað!H226</f>
        <v/>
      </c>
      <c r="E119" s="30" t="str">
        <f>Skráningarblað!M226</f>
        <v xml:space="preserve"> -  </v>
      </c>
      <c r="F119" s="30" t="str">
        <f>Skráningarblað!N226</f>
        <v/>
      </c>
      <c r="G119" s="30" t="str">
        <f>IF(Skráningarblað!D226=0,"",Skráningarblað!D226)</f>
        <v/>
      </c>
      <c r="H119" s="30" t="str">
        <f>Skráningarblað!O226</f>
        <v/>
      </c>
      <c r="I119" s="30" t="str">
        <f>Skráningarblað!S226</f>
        <v/>
      </c>
      <c r="J119" s="30" t="str">
        <f t="shared" si="2"/>
        <v/>
      </c>
    </row>
    <row r="120" spans="1:10" x14ac:dyDescent="0.35">
      <c r="A120" s="13" t="str">
        <f>IFERROR(INDEX(Leikmannaskrá!$A$2:$D$1156,MATCH(Skráningarblað!A227,Leikmannaskrá!$A$2:$A$1160,0),1),"")</f>
        <v/>
      </c>
      <c r="B120" s="30" t="str">
        <f>Skráningarblað!F227</f>
        <v/>
      </c>
      <c r="C120" s="30" t="str">
        <f>Skráningarblað!G227</f>
        <v/>
      </c>
      <c r="D120" s="30" t="str">
        <f>Skráningarblað!H227</f>
        <v/>
      </c>
      <c r="E120" s="30" t="str">
        <f>Skráningarblað!M227</f>
        <v xml:space="preserve"> -  </v>
      </c>
      <c r="F120" s="30" t="str">
        <f>Skráningarblað!N227</f>
        <v/>
      </c>
      <c r="G120" s="30" t="str">
        <f>IF(Skráningarblað!D227=0,"",Skráningarblað!D227)</f>
        <v/>
      </c>
      <c r="H120" s="30" t="str">
        <f>Skráningarblað!O227</f>
        <v/>
      </c>
      <c r="I120" s="30" t="str">
        <f>Skráningarblað!S227</f>
        <v/>
      </c>
      <c r="J120" s="30" t="str">
        <f t="shared" si="2"/>
        <v/>
      </c>
    </row>
    <row r="121" spans="1:10" x14ac:dyDescent="0.35">
      <c r="A121" s="13" t="str">
        <f>IFERROR(INDEX(Leikmannaskrá!$A$2:$D$1156,MATCH(Skráningarblað!A228,Leikmannaskrá!$A$2:$A$1160,0),1),"")</f>
        <v/>
      </c>
      <c r="B121" s="30" t="str">
        <f>Skráningarblað!F228</f>
        <v/>
      </c>
      <c r="C121" s="30" t="str">
        <f>Skráningarblað!G228</f>
        <v/>
      </c>
      <c r="D121" s="30" t="str">
        <f>Skráningarblað!H228</f>
        <v/>
      </c>
      <c r="E121" s="30" t="str">
        <f>Skráningarblað!M228</f>
        <v xml:space="preserve"> -  </v>
      </c>
      <c r="F121" s="30" t="str">
        <f>Skráningarblað!N228</f>
        <v/>
      </c>
      <c r="G121" s="30" t="str">
        <f>IF(Skráningarblað!D228=0,"",Skráningarblað!D228)</f>
        <v/>
      </c>
      <c r="H121" s="30" t="str">
        <f>Skráningarblað!O228</f>
        <v/>
      </c>
      <c r="I121" s="30" t="str">
        <f>Skráningarblað!S228</f>
        <v/>
      </c>
      <c r="J121" s="30" t="str">
        <f t="shared" si="2"/>
        <v/>
      </c>
    </row>
    <row r="122" spans="1:10" x14ac:dyDescent="0.35">
      <c r="A122" s="13" t="str">
        <f>IFERROR(INDEX(Leikmannaskrá!$A$2:$D$1156,MATCH(Skráningarblað!A229,Leikmannaskrá!$A$2:$A$1160,0),1),"")</f>
        <v/>
      </c>
      <c r="B122" s="30" t="str">
        <f>Skráningarblað!F229</f>
        <v/>
      </c>
      <c r="C122" s="30" t="str">
        <f>Skráningarblað!G229</f>
        <v/>
      </c>
      <c r="D122" s="30" t="str">
        <f>Skráningarblað!H229</f>
        <v/>
      </c>
      <c r="E122" s="30" t="str">
        <f>Skráningarblað!M229</f>
        <v xml:space="preserve"> -  </v>
      </c>
      <c r="F122" s="30" t="str">
        <f>Skráningarblað!N229</f>
        <v/>
      </c>
      <c r="G122" s="30" t="str">
        <f>IF(Skráningarblað!D229=0,"",Skráningarblað!D229)</f>
        <v/>
      </c>
      <c r="H122" s="30" t="str">
        <f>Skráningarblað!O229</f>
        <v/>
      </c>
      <c r="I122" s="30" t="str">
        <f>Skráningarblað!S229</f>
        <v/>
      </c>
      <c r="J122" s="30" t="str">
        <f t="shared" ref="J122:J153" si="3">IF(I122="",F122,I122+F122)</f>
        <v/>
      </c>
    </row>
    <row r="123" spans="1:10" x14ac:dyDescent="0.35">
      <c r="A123" s="13" t="str">
        <f>IFERROR(INDEX(Leikmannaskrá!$A$2:$D$1156,MATCH(Skráningarblað!A230,Leikmannaskrá!$A$2:$A$1160,0),1),"")</f>
        <v/>
      </c>
      <c r="B123" s="30" t="str">
        <f>Skráningarblað!F230</f>
        <v/>
      </c>
      <c r="C123" s="30" t="str">
        <f>Skráningarblað!G230</f>
        <v/>
      </c>
      <c r="D123" s="30" t="str">
        <f>Skráningarblað!H230</f>
        <v/>
      </c>
      <c r="E123" s="30" t="str">
        <f>Skráningarblað!M230</f>
        <v xml:space="preserve"> -  </v>
      </c>
      <c r="F123" s="30" t="str">
        <f>Skráningarblað!N230</f>
        <v/>
      </c>
      <c r="G123" s="30" t="str">
        <f>IF(Skráningarblað!D230=0,"",Skráningarblað!D230)</f>
        <v/>
      </c>
      <c r="H123" s="30" t="str">
        <f>Skráningarblað!O230</f>
        <v/>
      </c>
      <c r="I123" s="30" t="str">
        <f>Skráningarblað!S230</f>
        <v/>
      </c>
      <c r="J123" s="30" t="str">
        <f t="shared" si="3"/>
        <v/>
      </c>
    </row>
    <row r="124" spans="1:10" x14ac:dyDescent="0.35">
      <c r="A124" s="13" t="str">
        <f>IFERROR(INDEX(Leikmannaskrá!$A$2:$D$1156,MATCH(Skráningarblað!A231,Leikmannaskrá!$A$2:$A$1160,0),1),"")</f>
        <v/>
      </c>
      <c r="B124" s="30" t="str">
        <f>Skráningarblað!F231</f>
        <v/>
      </c>
      <c r="C124" s="30" t="str">
        <f>Skráningarblað!G231</f>
        <v/>
      </c>
      <c r="D124" s="30" t="str">
        <f>Skráningarblað!H231</f>
        <v/>
      </c>
      <c r="E124" s="30" t="str">
        <f>Skráningarblað!M231</f>
        <v xml:space="preserve"> -  </v>
      </c>
      <c r="F124" s="30" t="str">
        <f>Skráningarblað!N231</f>
        <v/>
      </c>
      <c r="G124" s="30" t="str">
        <f>IF(Skráningarblað!D231=0,"",Skráningarblað!D231)</f>
        <v/>
      </c>
      <c r="H124" s="30" t="str">
        <f>Skráningarblað!O231</f>
        <v/>
      </c>
      <c r="I124" s="30" t="str">
        <f>Skráningarblað!S231</f>
        <v/>
      </c>
      <c r="J124" s="30" t="str">
        <f t="shared" si="3"/>
        <v/>
      </c>
    </row>
    <row r="125" spans="1:10" x14ac:dyDescent="0.35">
      <c r="A125" s="13" t="str">
        <f>IFERROR(INDEX(Leikmannaskrá!$A$2:$D$1156,MATCH(Skráningarblað!A232,Leikmannaskrá!$A$2:$A$1160,0),1),"")</f>
        <v/>
      </c>
      <c r="B125" s="30" t="str">
        <f>Skráningarblað!F232</f>
        <v/>
      </c>
      <c r="C125" s="30" t="str">
        <f>Skráningarblað!G232</f>
        <v/>
      </c>
      <c r="D125" s="30" t="str">
        <f>Skráningarblað!H232</f>
        <v/>
      </c>
      <c r="E125" s="30" t="str">
        <f>Skráningarblað!M232</f>
        <v xml:space="preserve"> -  </v>
      </c>
      <c r="F125" s="30" t="str">
        <f>Skráningarblað!N232</f>
        <v/>
      </c>
      <c r="G125" s="30" t="str">
        <f>IF(Skráningarblað!D232=0,"",Skráningarblað!D232)</f>
        <v/>
      </c>
      <c r="H125" s="30" t="str">
        <f>Skráningarblað!O232</f>
        <v/>
      </c>
      <c r="I125" s="30" t="str">
        <f>Skráningarblað!S232</f>
        <v/>
      </c>
      <c r="J125" s="30" t="str">
        <f t="shared" si="3"/>
        <v/>
      </c>
    </row>
    <row r="126" spans="1:10" x14ac:dyDescent="0.35">
      <c r="A126" s="13" t="str">
        <f>IFERROR(INDEX(Leikmannaskrá!$A$2:$D$1156,MATCH(Skráningarblað!A233,Leikmannaskrá!$A$2:$A$1160,0),1),"")</f>
        <v/>
      </c>
      <c r="B126" s="30" t="str">
        <f>Skráningarblað!F233</f>
        <v/>
      </c>
      <c r="C126" s="30" t="str">
        <f>Skráningarblað!G233</f>
        <v/>
      </c>
      <c r="D126" s="30" t="str">
        <f>Skráningarblað!H233</f>
        <v/>
      </c>
      <c r="E126" s="30" t="str">
        <f>Skráningarblað!M233</f>
        <v xml:space="preserve"> -  </v>
      </c>
      <c r="F126" s="30" t="str">
        <f>Skráningarblað!N233</f>
        <v/>
      </c>
      <c r="G126" s="30" t="str">
        <f>IF(Skráningarblað!D233=0,"",Skráningarblað!D233)</f>
        <v/>
      </c>
      <c r="H126" s="30" t="str">
        <f>Skráningarblað!O233</f>
        <v/>
      </c>
      <c r="I126" s="30" t="str">
        <f>Skráningarblað!S233</f>
        <v/>
      </c>
      <c r="J126" s="30" t="str">
        <f t="shared" si="3"/>
        <v/>
      </c>
    </row>
    <row r="127" spans="1:10" x14ac:dyDescent="0.35">
      <c r="A127" s="13" t="str">
        <f>IFERROR(INDEX(Leikmannaskrá!$A$2:$D$1156,MATCH(Skráningarblað!A234,Leikmannaskrá!$A$2:$A$1160,0),1),"")</f>
        <v/>
      </c>
      <c r="B127" s="30" t="str">
        <f>Skráningarblað!F234</f>
        <v/>
      </c>
      <c r="C127" s="30" t="str">
        <f>Skráningarblað!G234</f>
        <v/>
      </c>
      <c r="D127" s="30" t="str">
        <f>Skráningarblað!H234</f>
        <v/>
      </c>
      <c r="E127" s="30" t="str">
        <f>Skráningarblað!M234</f>
        <v xml:space="preserve"> -  </v>
      </c>
      <c r="F127" s="30" t="str">
        <f>Skráningarblað!N234</f>
        <v/>
      </c>
      <c r="G127" s="30" t="str">
        <f>IF(Skráningarblað!D234=0,"",Skráningarblað!D234)</f>
        <v/>
      </c>
      <c r="H127" s="30" t="str">
        <f>Skráningarblað!O234</f>
        <v/>
      </c>
      <c r="I127" s="30" t="str">
        <f>Skráningarblað!S234</f>
        <v/>
      </c>
      <c r="J127" s="30" t="str">
        <f t="shared" si="3"/>
        <v/>
      </c>
    </row>
    <row r="128" spans="1:10" x14ac:dyDescent="0.35">
      <c r="A128" s="13" t="str">
        <f>IFERROR(INDEX(Leikmannaskrá!$A$2:$D$1156,MATCH(Skráningarblað!A235,Leikmannaskrá!$A$2:$A$1160,0),1),"")</f>
        <v/>
      </c>
      <c r="B128" s="30" t="str">
        <f>Skráningarblað!F235</f>
        <v/>
      </c>
      <c r="C128" s="30" t="str">
        <f>Skráningarblað!G235</f>
        <v/>
      </c>
      <c r="D128" s="30" t="str">
        <f>Skráningarblað!H235</f>
        <v/>
      </c>
      <c r="E128" s="30" t="str">
        <f>Skráningarblað!M235</f>
        <v xml:space="preserve"> -  </v>
      </c>
      <c r="F128" s="30" t="str">
        <f>Skráningarblað!N235</f>
        <v/>
      </c>
      <c r="G128" s="30" t="str">
        <f>IF(Skráningarblað!D235=0,"",Skráningarblað!D235)</f>
        <v/>
      </c>
      <c r="H128" s="30" t="str">
        <f>Skráningarblað!O235</f>
        <v/>
      </c>
      <c r="I128" s="30" t="str">
        <f>Skráningarblað!S235</f>
        <v/>
      </c>
      <c r="J128" s="30" t="str">
        <f t="shared" si="3"/>
        <v/>
      </c>
    </row>
    <row r="129" spans="1:10" x14ac:dyDescent="0.35">
      <c r="A129" s="13" t="str">
        <f>IFERROR(INDEX(Leikmannaskrá!$A$2:$D$1156,MATCH(Skráningarblað!A236,Leikmannaskrá!$A$2:$A$1160,0),1),"")</f>
        <v/>
      </c>
      <c r="B129" s="30" t="str">
        <f>Skráningarblað!F236</f>
        <v/>
      </c>
      <c r="C129" s="30" t="str">
        <f>Skráningarblað!G236</f>
        <v/>
      </c>
      <c r="D129" s="30" t="str">
        <f>Skráningarblað!H236</f>
        <v/>
      </c>
      <c r="E129" s="30" t="str">
        <f>Skráningarblað!M236</f>
        <v xml:space="preserve"> -  </v>
      </c>
      <c r="F129" s="30" t="str">
        <f>Skráningarblað!N236</f>
        <v/>
      </c>
      <c r="G129" s="30" t="str">
        <f>IF(Skráningarblað!D236=0,"",Skráningarblað!D236)</f>
        <v/>
      </c>
      <c r="H129" s="30" t="str">
        <f>Skráningarblað!O236</f>
        <v/>
      </c>
      <c r="I129" s="30" t="str">
        <f>Skráningarblað!S236</f>
        <v/>
      </c>
      <c r="J129" s="30" t="str">
        <f t="shared" si="3"/>
        <v/>
      </c>
    </row>
    <row r="130" spans="1:10" x14ac:dyDescent="0.35">
      <c r="A130" s="13" t="str">
        <f>IFERROR(INDEX(Leikmannaskrá!$A$2:$D$1156,MATCH(Skráningarblað!A237,Leikmannaskrá!$A$2:$A$1160,0),1),"")</f>
        <v/>
      </c>
      <c r="B130" s="30" t="str">
        <f>Skráningarblað!F237</f>
        <v/>
      </c>
      <c r="C130" s="30" t="str">
        <f>Skráningarblað!G237</f>
        <v/>
      </c>
      <c r="D130" s="30" t="str">
        <f>Skráningarblað!H237</f>
        <v/>
      </c>
      <c r="E130" s="30" t="str">
        <f>Skráningarblað!M237</f>
        <v xml:space="preserve"> -  </v>
      </c>
      <c r="F130" s="30" t="str">
        <f>Skráningarblað!N237</f>
        <v/>
      </c>
      <c r="G130" s="30" t="str">
        <f>IF(Skráningarblað!D237=0,"",Skráningarblað!D237)</f>
        <v/>
      </c>
      <c r="H130" s="30" t="str">
        <f>Skráningarblað!O237</f>
        <v/>
      </c>
      <c r="I130" s="30" t="str">
        <f>Skráningarblað!S237</f>
        <v/>
      </c>
      <c r="J130" s="30" t="str">
        <f t="shared" si="3"/>
        <v/>
      </c>
    </row>
    <row r="131" spans="1:10" x14ac:dyDescent="0.35">
      <c r="A131" s="13" t="str">
        <f>IFERROR(INDEX(Leikmannaskrá!$A$2:$D$1156,MATCH(Skráningarblað!A238,Leikmannaskrá!$A$2:$A$1160,0),1),"")</f>
        <v/>
      </c>
      <c r="B131" s="30" t="str">
        <f>Skráningarblað!F238</f>
        <v/>
      </c>
      <c r="C131" s="30" t="str">
        <f>Skráningarblað!G238</f>
        <v/>
      </c>
      <c r="D131" s="30" t="str">
        <f>Skráningarblað!H238</f>
        <v/>
      </c>
      <c r="E131" s="30" t="str">
        <f>Skráningarblað!M238</f>
        <v xml:space="preserve"> -  </v>
      </c>
      <c r="F131" s="30" t="str">
        <f>Skráningarblað!N238</f>
        <v/>
      </c>
      <c r="G131" s="30" t="str">
        <f>IF(Skráningarblað!D238=0,"",Skráningarblað!D238)</f>
        <v/>
      </c>
      <c r="H131" s="30" t="str">
        <f>Skráningarblað!O238</f>
        <v/>
      </c>
      <c r="I131" s="30" t="str">
        <f>Skráningarblað!S238</f>
        <v/>
      </c>
      <c r="J131" s="30" t="str">
        <f t="shared" si="3"/>
        <v/>
      </c>
    </row>
    <row r="132" spans="1:10" x14ac:dyDescent="0.35">
      <c r="A132" s="13" t="str">
        <f>IFERROR(INDEX(Leikmannaskrá!$A$2:$D$1156,MATCH(Skráningarblað!A239,Leikmannaskrá!$A$2:$A$1160,0),1),"")</f>
        <v/>
      </c>
      <c r="B132" s="30" t="str">
        <f>Skráningarblað!F239</f>
        <v/>
      </c>
      <c r="C132" s="30" t="str">
        <f>Skráningarblað!G239</f>
        <v/>
      </c>
      <c r="D132" s="30" t="str">
        <f>Skráningarblað!H239</f>
        <v/>
      </c>
      <c r="E132" s="30" t="str">
        <f>Skráningarblað!M239</f>
        <v xml:space="preserve"> -  </v>
      </c>
      <c r="F132" s="30" t="str">
        <f>Skráningarblað!N239</f>
        <v/>
      </c>
      <c r="G132" s="30" t="str">
        <f>IF(Skráningarblað!D239=0,"",Skráningarblað!D239)</f>
        <v/>
      </c>
      <c r="H132" s="30" t="str">
        <f>Skráningarblað!O239</f>
        <v/>
      </c>
      <c r="I132" s="30" t="str">
        <f>Skráningarblað!S239</f>
        <v/>
      </c>
      <c r="J132" s="30" t="str">
        <f t="shared" si="3"/>
        <v/>
      </c>
    </row>
    <row r="133" spans="1:10" x14ac:dyDescent="0.35">
      <c r="A133" s="13" t="str">
        <f>IFERROR(INDEX(Leikmannaskrá!$A$2:$D$1156,MATCH(Skráningarblað!A240,Leikmannaskrá!$A$2:$A$1160,0),1),"")</f>
        <v/>
      </c>
      <c r="B133" s="30" t="str">
        <f>Skráningarblað!F240</f>
        <v/>
      </c>
      <c r="C133" s="30" t="str">
        <f>Skráningarblað!G240</f>
        <v/>
      </c>
      <c r="D133" s="30" t="str">
        <f>Skráningarblað!H240</f>
        <v/>
      </c>
      <c r="E133" s="30" t="str">
        <f>Skráningarblað!M240</f>
        <v xml:space="preserve"> -  </v>
      </c>
      <c r="F133" s="30" t="str">
        <f>Skráningarblað!N240</f>
        <v/>
      </c>
      <c r="G133" s="30" t="str">
        <f>IF(Skráningarblað!D240=0,"",Skráningarblað!D240)</f>
        <v/>
      </c>
      <c r="H133" s="30" t="str">
        <f>Skráningarblað!O240</f>
        <v/>
      </c>
      <c r="I133" s="30" t="str">
        <f>Skráningarblað!S240</f>
        <v/>
      </c>
      <c r="J133" s="30" t="str">
        <f t="shared" si="3"/>
        <v/>
      </c>
    </row>
    <row r="134" spans="1:10" x14ac:dyDescent="0.35">
      <c r="A134" s="13" t="str">
        <f>IFERROR(INDEX(Leikmannaskrá!$A$2:$D$1156,MATCH(Skráningarblað!A241,Leikmannaskrá!$A$2:$A$1160,0),1),"")</f>
        <v/>
      </c>
      <c r="B134" s="30" t="str">
        <f>Skráningarblað!F241</f>
        <v/>
      </c>
      <c r="C134" s="30" t="str">
        <f>Skráningarblað!G241</f>
        <v/>
      </c>
      <c r="D134" s="30" t="str">
        <f>Skráningarblað!H241</f>
        <v/>
      </c>
      <c r="E134" s="30" t="str">
        <f>Skráningarblað!M241</f>
        <v xml:space="preserve"> -  </v>
      </c>
      <c r="F134" s="30" t="str">
        <f>Skráningarblað!N241</f>
        <v/>
      </c>
      <c r="G134" s="30" t="str">
        <f>IF(Skráningarblað!D241=0,"",Skráningarblað!D241)</f>
        <v/>
      </c>
      <c r="H134" s="30" t="str">
        <f>Skráningarblað!O241</f>
        <v/>
      </c>
      <c r="I134" s="30" t="str">
        <f>Skráningarblað!S241</f>
        <v/>
      </c>
      <c r="J134" s="30" t="str">
        <f t="shared" si="3"/>
        <v/>
      </c>
    </row>
    <row r="135" spans="1:10" x14ac:dyDescent="0.35">
      <c r="A135" s="13" t="str">
        <f>IFERROR(INDEX(Leikmannaskrá!$A$2:$D$1156,MATCH(Skráningarblað!A242,Leikmannaskrá!$A$2:$A$1160,0),1),"")</f>
        <v/>
      </c>
      <c r="B135" s="30" t="str">
        <f>Skráningarblað!F242</f>
        <v/>
      </c>
      <c r="C135" s="30" t="str">
        <f>Skráningarblað!G242</f>
        <v/>
      </c>
      <c r="D135" s="30" t="str">
        <f>Skráningarblað!H242</f>
        <v/>
      </c>
      <c r="E135" s="30" t="str">
        <f>Skráningarblað!M242</f>
        <v xml:space="preserve"> -  </v>
      </c>
      <c r="F135" s="30" t="str">
        <f>Skráningarblað!N242</f>
        <v/>
      </c>
      <c r="G135" s="30" t="str">
        <f>IF(Skráningarblað!D242=0,"",Skráningarblað!D242)</f>
        <v/>
      </c>
      <c r="H135" s="30" t="str">
        <f>Skráningarblað!O242</f>
        <v/>
      </c>
      <c r="I135" s="30" t="str">
        <f>Skráningarblað!S242</f>
        <v/>
      </c>
      <c r="J135" s="30" t="str">
        <f t="shared" si="3"/>
        <v/>
      </c>
    </row>
    <row r="136" spans="1:10" x14ac:dyDescent="0.35">
      <c r="A136" s="13" t="str">
        <f>IFERROR(INDEX(Leikmannaskrá!$A$2:$D$1156,MATCH(Skráningarblað!A243,Leikmannaskrá!$A$2:$A$1160,0),1),"")</f>
        <v/>
      </c>
      <c r="B136" s="30" t="str">
        <f>Skráningarblað!F243</f>
        <v/>
      </c>
      <c r="C136" s="30" t="str">
        <f>Skráningarblað!G243</f>
        <v/>
      </c>
      <c r="D136" s="30" t="str">
        <f>Skráningarblað!H243</f>
        <v/>
      </c>
      <c r="E136" s="30" t="str">
        <f>Skráningarblað!M243</f>
        <v xml:space="preserve"> -  </v>
      </c>
      <c r="F136" s="30" t="str">
        <f>Skráningarblað!N243</f>
        <v/>
      </c>
      <c r="G136" s="30" t="str">
        <f>IF(Skráningarblað!D243=0,"",Skráningarblað!D243)</f>
        <v/>
      </c>
      <c r="H136" s="30" t="str">
        <f>Skráningarblað!O243</f>
        <v/>
      </c>
      <c r="I136" s="30" t="str">
        <f>Skráningarblað!S243</f>
        <v/>
      </c>
      <c r="J136" s="30" t="str">
        <f t="shared" si="3"/>
        <v/>
      </c>
    </row>
    <row r="137" spans="1:10" x14ac:dyDescent="0.35">
      <c r="A137" s="13" t="str">
        <f>IFERROR(INDEX(Leikmannaskrá!$A$2:$D$1156,MATCH(Skráningarblað!A244,Leikmannaskrá!$A$2:$A$1160,0),1),"")</f>
        <v/>
      </c>
      <c r="B137" s="30" t="str">
        <f>Skráningarblað!F244</f>
        <v/>
      </c>
      <c r="C137" s="30" t="str">
        <f>Skráningarblað!G244</f>
        <v/>
      </c>
      <c r="D137" s="30" t="str">
        <f>Skráningarblað!H244</f>
        <v/>
      </c>
      <c r="E137" s="30" t="str">
        <f>Skráningarblað!M244</f>
        <v xml:space="preserve"> -  </v>
      </c>
      <c r="F137" s="30" t="str">
        <f>Skráningarblað!N244</f>
        <v/>
      </c>
      <c r="G137" s="30" t="str">
        <f>IF(Skráningarblað!D244=0,"",Skráningarblað!D244)</f>
        <v/>
      </c>
      <c r="H137" s="30" t="str">
        <f>Skráningarblað!O244</f>
        <v/>
      </c>
      <c r="I137" s="30" t="str">
        <f>Skráningarblað!S244</f>
        <v/>
      </c>
      <c r="J137" s="30" t="str">
        <f t="shared" si="3"/>
        <v/>
      </c>
    </row>
    <row r="138" spans="1:10" x14ac:dyDescent="0.35">
      <c r="A138" s="13" t="str">
        <f>IFERROR(INDEX(Leikmannaskrá!$A$2:$D$1156,MATCH(Skráningarblað!A245,Leikmannaskrá!$A$2:$A$1160,0),1),"")</f>
        <v/>
      </c>
      <c r="B138" s="30" t="str">
        <f>Skráningarblað!F245</f>
        <v/>
      </c>
      <c r="C138" s="30" t="str">
        <f>Skráningarblað!G245</f>
        <v/>
      </c>
      <c r="D138" s="30" t="str">
        <f>Skráningarblað!H245</f>
        <v/>
      </c>
      <c r="E138" s="30" t="str">
        <f>Skráningarblað!M245</f>
        <v xml:space="preserve"> -  </v>
      </c>
      <c r="F138" s="30" t="str">
        <f>Skráningarblað!N245</f>
        <v/>
      </c>
      <c r="G138" s="30" t="str">
        <f>IF(Skráningarblað!D245=0,"",Skráningarblað!D245)</f>
        <v/>
      </c>
      <c r="H138" s="30" t="str">
        <f>Skráningarblað!O245</f>
        <v/>
      </c>
      <c r="I138" s="30" t="str">
        <f>Skráningarblað!S245</f>
        <v/>
      </c>
      <c r="J138" s="30" t="str">
        <f t="shared" si="3"/>
        <v/>
      </c>
    </row>
    <row r="139" spans="1:10" x14ac:dyDescent="0.35">
      <c r="A139" s="13" t="str">
        <f>IFERROR(INDEX(Leikmannaskrá!$A$2:$D$1156,MATCH(Skráningarblað!A246,Leikmannaskrá!$A$2:$A$1160,0),1),"")</f>
        <v/>
      </c>
      <c r="B139" s="30" t="str">
        <f>Skráningarblað!F246</f>
        <v/>
      </c>
      <c r="C139" s="30" t="str">
        <f>Skráningarblað!G246</f>
        <v/>
      </c>
      <c r="D139" s="30" t="str">
        <f>Skráningarblað!H246</f>
        <v/>
      </c>
      <c r="E139" s="30" t="str">
        <f>Skráningarblað!M246</f>
        <v xml:space="preserve"> -  </v>
      </c>
      <c r="F139" s="30" t="str">
        <f>Skráningarblað!N246</f>
        <v/>
      </c>
      <c r="G139" s="30" t="str">
        <f>IF(Skráningarblað!D246=0,"",Skráningarblað!D246)</f>
        <v/>
      </c>
      <c r="H139" s="30" t="str">
        <f>Skráningarblað!O246</f>
        <v/>
      </c>
      <c r="I139" s="30" t="str">
        <f>Skráningarblað!S246</f>
        <v/>
      </c>
      <c r="J139" s="30" t="str">
        <f t="shared" si="3"/>
        <v/>
      </c>
    </row>
    <row r="140" spans="1:10" x14ac:dyDescent="0.35">
      <c r="A140" s="13" t="str">
        <f>IFERROR(INDEX(Leikmannaskrá!$A$2:$D$1156,MATCH(Skráningarblað!A247,Leikmannaskrá!$A$2:$A$1160,0),1),"")</f>
        <v/>
      </c>
      <c r="B140" s="30" t="str">
        <f>Skráningarblað!F247</f>
        <v/>
      </c>
      <c r="C140" s="30" t="str">
        <f>Skráningarblað!G247</f>
        <v/>
      </c>
      <c r="D140" s="30" t="str">
        <f>Skráningarblað!H247</f>
        <v/>
      </c>
      <c r="E140" s="30" t="str">
        <f>Skráningarblað!M247</f>
        <v xml:space="preserve"> -  </v>
      </c>
      <c r="F140" s="30" t="str">
        <f>Skráningarblað!N247</f>
        <v/>
      </c>
      <c r="G140" s="30" t="str">
        <f>IF(Skráningarblað!D247=0,"",Skráningarblað!D247)</f>
        <v/>
      </c>
      <c r="H140" s="30" t="str">
        <f>Skráningarblað!O247</f>
        <v/>
      </c>
      <c r="I140" s="30" t="str">
        <f>Skráningarblað!S247</f>
        <v/>
      </c>
      <c r="J140" s="30" t="str">
        <f t="shared" si="3"/>
        <v/>
      </c>
    </row>
    <row r="141" spans="1:10" x14ac:dyDescent="0.35">
      <c r="A141" s="13" t="str">
        <f>IFERROR(INDEX(Leikmannaskrá!$A$2:$D$1156,MATCH(Skráningarblað!A248,Leikmannaskrá!$A$2:$A$1160,0),1),"")</f>
        <v/>
      </c>
      <c r="B141" s="30" t="str">
        <f>Skráningarblað!F248</f>
        <v/>
      </c>
      <c r="C141" s="30" t="str">
        <f>Skráningarblað!G248</f>
        <v/>
      </c>
      <c r="D141" s="30" t="str">
        <f>Skráningarblað!H248</f>
        <v/>
      </c>
      <c r="E141" s="30" t="str">
        <f>Skráningarblað!M248</f>
        <v xml:space="preserve"> -  </v>
      </c>
      <c r="F141" s="30" t="str">
        <f>Skráningarblað!N248</f>
        <v/>
      </c>
      <c r="G141" s="30" t="str">
        <f>IF(Skráningarblað!D248=0,"",Skráningarblað!D248)</f>
        <v/>
      </c>
      <c r="H141" s="30" t="str">
        <f>Skráningarblað!O248</f>
        <v/>
      </c>
      <c r="I141" s="30" t="str">
        <f>Skráningarblað!S248</f>
        <v/>
      </c>
      <c r="J141" s="30" t="str">
        <f t="shared" si="3"/>
        <v/>
      </c>
    </row>
    <row r="142" spans="1:10" x14ac:dyDescent="0.35">
      <c r="A142" s="13" t="str">
        <f>IFERROR(INDEX(Leikmannaskrá!$A$2:$D$1156,MATCH(Skráningarblað!A249,Leikmannaskrá!$A$2:$A$1160,0),1),"")</f>
        <v/>
      </c>
      <c r="B142" s="30" t="str">
        <f>Skráningarblað!F249</f>
        <v/>
      </c>
      <c r="C142" s="30" t="str">
        <f>Skráningarblað!G249</f>
        <v/>
      </c>
      <c r="D142" s="30" t="str">
        <f>Skráningarblað!H249</f>
        <v/>
      </c>
      <c r="E142" s="30" t="str">
        <f>Skráningarblað!M249</f>
        <v xml:space="preserve"> -  </v>
      </c>
      <c r="F142" s="30" t="str">
        <f>Skráningarblað!N249</f>
        <v/>
      </c>
      <c r="G142" s="30" t="str">
        <f>IF(Skráningarblað!D249=0,"",Skráningarblað!D249)</f>
        <v/>
      </c>
      <c r="H142" s="30" t="str">
        <f>Skráningarblað!O249</f>
        <v/>
      </c>
      <c r="I142" s="30" t="str">
        <f>Skráningarblað!S249</f>
        <v/>
      </c>
      <c r="J142" s="30" t="str">
        <f t="shared" si="3"/>
        <v/>
      </c>
    </row>
    <row r="143" spans="1:10" x14ac:dyDescent="0.35">
      <c r="A143" s="13" t="str">
        <f>IFERROR(INDEX(Leikmannaskrá!$A$2:$D$1156,MATCH(Skráningarblað!A250,Leikmannaskrá!$A$2:$A$1160,0),1),"")</f>
        <v/>
      </c>
      <c r="B143" s="30" t="str">
        <f>Skráningarblað!F250</f>
        <v/>
      </c>
      <c r="C143" s="30" t="str">
        <f>Skráningarblað!G250</f>
        <v/>
      </c>
      <c r="D143" s="30" t="str">
        <f>Skráningarblað!H250</f>
        <v/>
      </c>
      <c r="E143" s="30" t="str">
        <f>Skráningarblað!M250</f>
        <v xml:space="preserve"> -  </v>
      </c>
      <c r="F143" s="30" t="str">
        <f>Skráningarblað!N250</f>
        <v/>
      </c>
      <c r="G143" s="30" t="str">
        <f>IF(Skráningarblað!D250=0,"",Skráningarblað!D250)</f>
        <v/>
      </c>
      <c r="H143" s="30" t="str">
        <f>Skráningarblað!O250</f>
        <v/>
      </c>
      <c r="I143" s="30" t="str">
        <f>Skráningarblað!S250</f>
        <v/>
      </c>
      <c r="J143" s="30" t="str">
        <f t="shared" si="3"/>
        <v/>
      </c>
    </row>
    <row r="144" spans="1:10" x14ac:dyDescent="0.35">
      <c r="A144" s="13" t="str">
        <f>IFERROR(INDEX(Leikmannaskrá!$A$2:$D$1156,MATCH(Skráningarblað!A251,Leikmannaskrá!$A$2:$A$1160,0),1),"")</f>
        <v/>
      </c>
      <c r="B144" s="30" t="str">
        <f>Skráningarblað!F251</f>
        <v/>
      </c>
      <c r="C144" s="30" t="str">
        <f>Skráningarblað!G251</f>
        <v/>
      </c>
      <c r="D144" s="30" t="str">
        <f>Skráningarblað!H251</f>
        <v/>
      </c>
      <c r="E144" s="30" t="str">
        <f>Skráningarblað!M251</f>
        <v xml:space="preserve"> -  </v>
      </c>
      <c r="F144" s="30" t="str">
        <f>Skráningarblað!N251</f>
        <v/>
      </c>
      <c r="G144" s="30" t="str">
        <f>IF(Skráningarblað!D251=0,"",Skráningarblað!D251)</f>
        <v/>
      </c>
      <c r="H144" s="30" t="str">
        <f>Skráningarblað!O251</f>
        <v/>
      </c>
      <c r="I144" s="30" t="str">
        <f>Skráningarblað!S251</f>
        <v/>
      </c>
      <c r="J144" s="30" t="str">
        <f t="shared" si="3"/>
        <v/>
      </c>
    </row>
    <row r="145" spans="1:11" x14ac:dyDescent="0.35">
      <c r="A145" s="13" t="str">
        <f>IFERROR(INDEX(Leikmannaskrá!$A$2:$D$1156,MATCH(Skráningarblað!A252,Leikmannaskrá!$A$2:$A$1160,0),1),"")</f>
        <v/>
      </c>
      <c r="B145" s="30" t="str">
        <f>Skráningarblað!F252</f>
        <v/>
      </c>
      <c r="C145" s="30" t="str">
        <f>Skráningarblað!G252</f>
        <v/>
      </c>
      <c r="D145" s="30" t="str">
        <f>Skráningarblað!H252</f>
        <v/>
      </c>
      <c r="E145" s="30" t="str">
        <f>Skráningarblað!M252</f>
        <v xml:space="preserve"> -  </v>
      </c>
      <c r="F145" s="30" t="str">
        <f>Skráningarblað!N252</f>
        <v/>
      </c>
      <c r="G145" s="30" t="str">
        <f>IF(Skráningarblað!D252=0,"",Skráningarblað!D252)</f>
        <v/>
      </c>
      <c r="H145" s="30" t="str">
        <f>Skráningarblað!O252</f>
        <v/>
      </c>
      <c r="I145" s="30" t="str">
        <f>Skráningarblað!S252</f>
        <v/>
      </c>
      <c r="J145" s="30" t="str">
        <f t="shared" si="3"/>
        <v/>
      </c>
    </row>
    <row r="146" spans="1:11" x14ac:dyDescent="0.35">
      <c r="A146" s="13" t="str">
        <f>IFERROR(INDEX(Leikmannaskrá!$A$2:$D$1156,MATCH(Skráningarblað!A253,Leikmannaskrá!$A$2:$A$1160,0),1),"")</f>
        <v/>
      </c>
      <c r="B146" s="30" t="str">
        <f>Skráningarblað!F253</f>
        <v/>
      </c>
      <c r="C146" s="30" t="str">
        <f>Skráningarblað!G253</f>
        <v/>
      </c>
      <c r="D146" s="30" t="str">
        <f>Skráningarblað!H253</f>
        <v/>
      </c>
      <c r="E146" s="30" t="str">
        <f>Skráningarblað!M253</f>
        <v xml:space="preserve"> -  </v>
      </c>
      <c r="F146" s="30" t="str">
        <f>Skráningarblað!N253</f>
        <v/>
      </c>
      <c r="G146" s="30" t="str">
        <f>IF(Skráningarblað!D253=0,"",Skráningarblað!D253)</f>
        <v/>
      </c>
      <c r="H146" s="30" t="str">
        <f>Skráningarblað!O253</f>
        <v/>
      </c>
      <c r="I146" s="30" t="str">
        <f>Skráningarblað!S253</f>
        <v/>
      </c>
      <c r="J146" s="30" t="str">
        <f t="shared" si="3"/>
        <v/>
      </c>
    </row>
    <row r="147" spans="1:11" x14ac:dyDescent="0.35">
      <c r="A147" s="13" t="str">
        <f>IFERROR(INDEX(Leikmannaskrá!$A$2:$D$1156,MATCH(Skráningarblað!A254,Leikmannaskrá!$A$2:$A$1160,0),1),"")</f>
        <v/>
      </c>
      <c r="B147" s="30" t="str">
        <f>Skráningarblað!F254</f>
        <v/>
      </c>
      <c r="C147" s="30" t="str">
        <f>Skráningarblað!G254</f>
        <v/>
      </c>
      <c r="D147" s="30" t="str">
        <f>Skráningarblað!H254</f>
        <v/>
      </c>
      <c r="E147" s="30" t="str">
        <f>Skráningarblað!M254</f>
        <v xml:space="preserve"> -  </v>
      </c>
      <c r="F147" s="30" t="str">
        <f>Skráningarblað!N254</f>
        <v/>
      </c>
      <c r="G147" s="30" t="str">
        <f>IF(Skráningarblað!D254=0,"",Skráningarblað!D254)</f>
        <v/>
      </c>
      <c r="H147" s="30" t="str">
        <f>Skráningarblað!O254</f>
        <v/>
      </c>
      <c r="I147" s="30" t="str">
        <f>Skráningarblað!S254</f>
        <v/>
      </c>
      <c r="J147" s="30" t="str">
        <f t="shared" si="3"/>
        <v/>
      </c>
    </row>
    <row r="148" spans="1:11" x14ac:dyDescent="0.35">
      <c r="A148" s="13" t="str">
        <f>IFERROR(INDEX(Leikmannaskrá!$A$2:$D$1156,MATCH(Skráningarblað!A255,Leikmannaskrá!$A$2:$A$1160,0),1),"")</f>
        <v/>
      </c>
      <c r="B148" s="30" t="str">
        <f>Skráningarblað!F255</f>
        <v/>
      </c>
      <c r="C148" s="30" t="str">
        <f>Skráningarblað!G255</f>
        <v/>
      </c>
      <c r="D148" s="30" t="str">
        <f>Skráningarblað!H255</f>
        <v/>
      </c>
      <c r="E148" s="30" t="str">
        <f>Skráningarblað!M255</f>
        <v xml:space="preserve"> -  </v>
      </c>
      <c r="F148" s="30" t="str">
        <f>Skráningarblað!N255</f>
        <v/>
      </c>
      <c r="G148" s="30" t="str">
        <f>IF(Skráningarblað!D255=0,"",Skráningarblað!D255)</f>
        <v/>
      </c>
      <c r="H148" s="30" t="str">
        <f>Skráningarblað!O255</f>
        <v/>
      </c>
      <c r="I148" s="30" t="str">
        <f>Skráningarblað!S255</f>
        <v/>
      </c>
      <c r="J148" s="30" t="str">
        <f t="shared" si="3"/>
        <v/>
      </c>
    </row>
    <row r="149" spans="1:11" x14ac:dyDescent="0.35">
      <c r="A149" s="13" t="str">
        <f>IFERROR(INDEX(Leikmannaskrá!$A$2:$D$1156,MATCH(Skráningarblað!A256,Leikmannaskrá!$A$2:$A$1160,0),1),"")</f>
        <v/>
      </c>
      <c r="B149" s="30" t="str">
        <f>Skráningarblað!F256</f>
        <v/>
      </c>
      <c r="C149" s="30" t="str">
        <f>Skráningarblað!G256</f>
        <v/>
      </c>
      <c r="D149" s="30" t="str">
        <f>Skráningarblað!H256</f>
        <v/>
      </c>
      <c r="E149" s="30" t="str">
        <f>Skráningarblað!M256</f>
        <v xml:space="preserve"> -  </v>
      </c>
      <c r="F149" s="30" t="str">
        <f>Skráningarblað!N256</f>
        <v/>
      </c>
      <c r="G149" s="30" t="str">
        <f>IF(Skráningarblað!D256=0,"",Skráningarblað!D256)</f>
        <v/>
      </c>
      <c r="H149" s="30" t="str">
        <f>Skráningarblað!O256</f>
        <v/>
      </c>
      <c r="I149" s="30" t="str">
        <f>Skráningarblað!S256</f>
        <v/>
      </c>
      <c r="J149" s="30" t="str">
        <f t="shared" si="3"/>
        <v/>
      </c>
    </row>
    <row r="150" spans="1:11" x14ac:dyDescent="0.35">
      <c r="A150" s="13" t="str">
        <f>IFERROR(INDEX(Leikmannaskrá!$A$2:$D$1156,MATCH(Skráningarblað!A257,Leikmannaskrá!$A$2:$A$1160,0),1),"")</f>
        <v/>
      </c>
      <c r="B150" s="30" t="str">
        <f>Skráningarblað!F257</f>
        <v/>
      </c>
      <c r="C150" s="30" t="str">
        <f>Skráningarblað!G257</f>
        <v/>
      </c>
      <c r="D150" s="30" t="str">
        <f>Skráningarblað!H257</f>
        <v/>
      </c>
      <c r="E150" s="30" t="str">
        <f>Skráningarblað!M257</f>
        <v xml:space="preserve"> -  </v>
      </c>
      <c r="F150" s="30" t="str">
        <f>Skráningarblað!N257</f>
        <v/>
      </c>
      <c r="G150" s="30" t="str">
        <f>IF(Skráningarblað!D257=0,"",Skráningarblað!D257)</f>
        <v/>
      </c>
      <c r="H150" s="30" t="str">
        <f>Skráningarblað!O257</f>
        <v/>
      </c>
      <c r="I150" s="30" t="str">
        <f>Skráningarblað!S257</f>
        <v/>
      </c>
      <c r="J150" s="30" t="str">
        <f t="shared" si="3"/>
        <v/>
      </c>
    </row>
    <row r="151" spans="1:11" x14ac:dyDescent="0.35">
      <c r="A151" s="13" t="str">
        <f>IFERROR(INDEX(Leikmannaskrá!$A$2:$D$1156,MATCH(Skráningarblað!A258,Leikmannaskrá!$A$2:$A$1160,0),1),"")</f>
        <v/>
      </c>
      <c r="B151" s="30" t="str">
        <f>Skráningarblað!F258</f>
        <v/>
      </c>
      <c r="C151" s="30" t="str">
        <f>Skráningarblað!G258</f>
        <v/>
      </c>
      <c r="D151" s="30" t="str">
        <f>Skráningarblað!H258</f>
        <v/>
      </c>
      <c r="E151" s="30" t="str">
        <f>Skráningarblað!M258</f>
        <v xml:space="preserve"> -  </v>
      </c>
      <c r="F151" s="30" t="str">
        <f>Skráningarblað!N258</f>
        <v/>
      </c>
      <c r="G151" s="30" t="str">
        <f>IF(Skráningarblað!D258=0,"",Skráningarblað!D258)</f>
        <v/>
      </c>
      <c r="H151" s="30" t="str">
        <f>Skráningarblað!O258</f>
        <v/>
      </c>
      <c r="I151" s="30" t="str">
        <f>Skráningarblað!S258</f>
        <v/>
      </c>
      <c r="J151" s="30" t="str">
        <f t="shared" si="3"/>
        <v/>
      </c>
    </row>
    <row r="152" spans="1:11" x14ac:dyDescent="0.35">
      <c r="A152" s="13" t="str">
        <f>IFERROR(INDEX(Leikmannaskrá!$A$2:$D$1156,MATCH(Skráningarblað!A126,Leikmannaskrá!$A$2:$A$1160,0),1),"")</f>
        <v/>
      </c>
      <c r="B152" s="30" t="str">
        <f>Skráningarblað!F126</f>
        <v/>
      </c>
      <c r="C152" s="30" t="str">
        <f>Skráningarblað!G126</f>
        <v/>
      </c>
      <c r="D152" s="30" t="str">
        <f>Skráningarblað!H126</f>
        <v/>
      </c>
      <c r="E152" s="30" t="str">
        <f>Skráningarblað!M126</f>
        <v xml:space="preserve"> -  </v>
      </c>
      <c r="F152" s="30" t="str">
        <f>Skráningarblað!N126</f>
        <v/>
      </c>
      <c r="G152" s="30" t="str">
        <f>IF(Skráningarblað!D126=0,"",Skráningarblað!D126)</f>
        <v/>
      </c>
      <c r="H152" s="30" t="str">
        <f>Skráningarblað!O126</f>
        <v/>
      </c>
      <c r="I152" s="30" t="str">
        <f>Skráningarblað!S126</f>
        <v/>
      </c>
      <c r="J152" s="30" t="str">
        <f t="shared" si="3"/>
        <v/>
      </c>
    </row>
    <row r="153" spans="1:11" x14ac:dyDescent="0.35">
      <c r="A153" s="13" t="str">
        <f>IFERROR(INDEX(Leikmannaskrá!$A$2:$D$1156,MATCH(Skráningarblað!A156,Leikmannaskrá!$A$2:$A$1160,0),1),"")</f>
        <v/>
      </c>
      <c r="B153" s="30" t="str">
        <f>Skráningarblað!F156</f>
        <v/>
      </c>
      <c r="C153" s="30" t="str">
        <f>Skráningarblað!G156</f>
        <v/>
      </c>
      <c r="D153" s="30" t="str">
        <f>Skráningarblað!H156</f>
        <v/>
      </c>
      <c r="E153" s="30" t="str">
        <f>Skráningarblað!M156</f>
        <v xml:space="preserve"> -  </v>
      </c>
      <c r="F153" s="30" t="str">
        <f>Skráningarblað!N156</f>
        <v/>
      </c>
      <c r="G153" s="30" t="str">
        <f>IF(Skráningarblað!D156=0,"",Skráningarblað!D156)</f>
        <v/>
      </c>
      <c r="H153" s="30" t="str">
        <f>Skráningarblað!O156</f>
        <v/>
      </c>
      <c r="I153" s="30" t="str">
        <f>Skráningarblað!S156</f>
        <v/>
      </c>
      <c r="J153" s="30" t="str">
        <f t="shared" si="3"/>
        <v/>
      </c>
      <c r="K153" s="31">
        <v>1</v>
      </c>
    </row>
    <row r="154" spans="1:11" x14ac:dyDescent="0.35">
      <c r="A154" s="13" t="str">
        <f>IFERROR(INDEX(Leikmannaskrá!$A$2:$D$1156,MATCH(Skráningarblað!A10,Leikmannaskrá!$A$2:$A$1160,0),1),"")</f>
        <v/>
      </c>
      <c r="B154" s="30" t="str">
        <f>Skráningarblað!F10</f>
        <v/>
      </c>
      <c r="C154" s="30" t="str">
        <f>Skráningarblað!G10</f>
        <v/>
      </c>
      <c r="D154" s="30" t="str">
        <f>Skráningarblað!H10</f>
        <v/>
      </c>
      <c r="E154" s="30" t="str">
        <f>Skráningarblað!M10</f>
        <v xml:space="preserve"> -  </v>
      </c>
      <c r="F154" s="30" t="str">
        <f>Skráningarblað!N10</f>
        <v/>
      </c>
      <c r="G154" s="30" t="str">
        <f>IF(Skráningarblað!D10=0,"",Skráningarblað!D10)</f>
        <v/>
      </c>
      <c r="H154" s="30" t="str">
        <f>Skráningarblað!O10</f>
        <v/>
      </c>
      <c r="I154" s="30" t="str">
        <f>Skráningarblað!S10</f>
        <v/>
      </c>
      <c r="J154" s="30" t="str">
        <f t="shared" ref="J154:J185" si="4">IF(I154="",F154,I154+F154)</f>
        <v/>
      </c>
    </row>
    <row r="155" spans="1:11" x14ac:dyDescent="0.35">
      <c r="A155" s="13" t="str">
        <f>IFERROR(INDEX(Leikmannaskrá!$A$2:$D$1156,MATCH(Skráningarblað!A123,Leikmannaskrá!$A$2:$A$1160,0),1),"")</f>
        <v/>
      </c>
      <c r="B155" s="30" t="str">
        <f>Skráningarblað!F123</f>
        <v/>
      </c>
      <c r="C155" s="30" t="str">
        <f>Skráningarblað!G123</f>
        <v/>
      </c>
      <c r="D155" s="30" t="str">
        <f>Skráningarblað!H123</f>
        <v/>
      </c>
      <c r="E155" s="30" t="str">
        <f>Skráningarblað!M123</f>
        <v xml:space="preserve"> -  </v>
      </c>
      <c r="F155" s="30" t="str">
        <f>Skráningarblað!N123</f>
        <v/>
      </c>
      <c r="G155" s="30" t="str">
        <f>IF(Skráningarblað!D123=0,"",Skráningarblað!D123)</f>
        <v/>
      </c>
      <c r="H155" s="30" t="str">
        <f>Skráningarblað!O123</f>
        <v/>
      </c>
      <c r="I155" s="30" t="str">
        <f>Skráningarblað!S123</f>
        <v/>
      </c>
      <c r="J155" s="30" t="str">
        <f t="shared" si="4"/>
        <v/>
      </c>
      <c r="K155" s="31">
        <v>2</v>
      </c>
    </row>
    <row r="156" spans="1:11" x14ac:dyDescent="0.35">
      <c r="A156" s="13" t="str">
        <f>IFERROR(INDEX(Leikmannaskrá!$A$2:$D$1156,MATCH(Skráningarblað!A9,Leikmannaskrá!$A$2:$A$1160,0),1),"")</f>
        <v/>
      </c>
      <c r="B156" s="30" t="str">
        <f>Skráningarblað!F9</f>
        <v/>
      </c>
      <c r="C156" s="30" t="str">
        <f>Skráningarblað!G9</f>
        <v/>
      </c>
      <c r="D156" s="30" t="str">
        <f>Skráningarblað!H9</f>
        <v/>
      </c>
      <c r="E156" s="30" t="str">
        <f>Skráningarblað!M9</f>
        <v xml:space="preserve"> -  </v>
      </c>
      <c r="F156" s="30" t="str">
        <f>Skráningarblað!N9</f>
        <v/>
      </c>
      <c r="G156" s="30" t="str">
        <f>IF(Skráningarblað!D9=0,"",Skráningarblað!D9)</f>
        <v/>
      </c>
      <c r="H156" s="30" t="str">
        <f>Skráningarblað!O9</f>
        <v/>
      </c>
      <c r="I156" s="30" t="str">
        <f>Skráningarblað!S9</f>
        <v/>
      </c>
      <c r="J156" s="30" t="str">
        <f t="shared" si="4"/>
        <v/>
      </c>
    </row>
    <row r="157" spans="1:11" x14ac:dyDescent="0.35">
      <c r="A157" s="13" t="str">
        <f>IFERROR(INDEX(Leikmannaskrá!$A$2:$D$1156,MATCH(Skráningarblað!A31,Leikmannaskrá!$A$2:$A$1160,0),1),"")</f>
        <v/>
      </c>
      <c r="B157" s="30" t="str">
        <f>Skráningarblað!F31</f>
        <v/>
      </c>
      <c r="C157" s="30" t="str">
        <f>Skráningarblað!G31</f>
        <v/>
      </c>
      <c r="D157" s="30" t="str">
        <f>Skráningarblað!H31</f>
        <v/>
      </c>
      <c r="E157" s="30" t="str">
        <f>Skráningarblað!M31</f>
        <v xml:space="preserve"> -  </v>
      </c>
      <c r="F157" s="30" t="str">
        <f>Skráningarblað!N31</f>
        <v/>
      </c>
      <c r="G157" s="30" t="str">
        <f>IF(Skráningarblað!D31=0,"",Skráningarblað!D31)</f>
        <v/>
      </c>
      <c r="H157" s="30" t="str">
        <f>Skráningarblað!O31</f>
        <v/>
      </c>
      <c r="I157" s="30" t="str">
        <f>Skráningarblað!S31</f>
        <v/>
      </c>
      <c r="J157" s="30" t="str">
        <f t="shared" si="4"/>
        <v/>
      </c>
      <c r="K157" s="31">
        <v>1</v>
      </c>
    </row>
    <row r="158" spans="1:11" x14ac:dyDescent="0.35">
      <c r="A158" s="13" t="str">
        <f>IFERROR(INDEX(Leikmannaskrá!$A$2:$D$1156,MATCH(Skráningarblað!A136,Leikmannaskrá!$A$2:$A$1160,0),1),"")</f>
        <v/>
      </c>
      <c r="B158" s="30" t="str">
        <f>Skráningarblað!F136</f>
        <v/>
      </c>
      <c r="C158" s="30" t="str">
        <f>Skráningarblað!G136</f>
        <v/>
      </c>
      <c r="D158" s="30" t="str">
        <f>Skráningarblað!H136</f>
        <v/>
      </c>
      <c r="E158" s="30" t="str">
        <f>Skráningarblað!M136</f>
        <v xml:space="preserve"> -  </v>
      </c>
      <c r="F158" s="30" t="str">
        <f>Skráningarblað!N136</f>
        <v/>
      </c>
      <c r="G158" s="30" t="str">
        <f>IF(Skráningarblað!D136=0,"",Skráningarblað!D136)</f>
        <v/>
      </c>
      <c r="H158" s="30" t="str">
        <f>Skráningarblað!O136</f>
        <v/>
      </c>
      <c r="I158" s="30" t="str">
        <f>Skráningarblað!S136</f>
        <v/>
      </c>
      <c r="J158" s="30" t="str">
        <f t="shared" si="4"/>
        <v/>
      </c>
    </row>
    <row r="159" spans="1:11" x14ac:dyDescent="0.35">
      <c r="A159" s="13" t="str">
        <f>IFERROR(INDEX(Leikmannaskrá!$A$2:$D$1156,MATCH(Skráningarblað!A15,Leikmannaskrá!$A$2:$A$1160,0),1),"")</f>
        <v/>
      </c>
      <c r="B159" s="30" t="str">
        <f>Skráningarblað!F15</f>
        <v/>
      </c>
      <c r="C159" s="30" t="str">
        <f>Skráningarblað!G15</f>
        <v/>
      </c>
      <c r="D159" s="30" t="str">
        <f>Skráningarblað!H15</f>
        <v/>
      </c>
      <c r="E159" s="30" t="str">
        <f>Skráningarblað!M15</f>
        <v xml:space="preserve"> -  </v>
      </c>
      <c r="F159" s="30" t="str">
        <f>Skráningarblað!N15</f>
        <v/>
      </c>
      <c r="G159" s="30" t="str">
        <f>IF(Skráningarblað!D15=0,"",Skráningarblað!D15)</f>
        <v/>
      </c>
      <c r="H159" s="30" t="str">
        <f>Skráningarblað!O15</f>
        <v/>
      </c>
      <c r="I159" s="30" t="str">
        <f>Skráningarblað!S15</f>
        <v/>
      </c>
      <c r="J159" s="30" t="str">
        <f t="shared" si="4"/>
        <v/>
      </c>
    </row>
    <row r="160" spans="1:11" x14ac:dyDescent="0.35">
      <c r="A160" s="13" t="str">
        <f>IFERROR(INDEX(Leikmannaskrá!$A$2:$D$1156,MATCH(Skráningarblað!A163,Leikmannaskrá!$A$2:$A$1160,0),1),"")</f>
        <v/>
      </c>
      <c r="B160" s="30" t="str">
        <f>Skráningarblað!F163</f>
        <v/>
      </c>
      <c r="C160" s="30" t="str">
        <f>Skráningarblað!G163</f>
        <v/>
      </c>
      <c r="D160" s="30" t="str">
        <f>Skráningarblað!H163</f>
        <v/>
      </c>
      <c r="E160" s="30" t="str">
        <f>Skráningarblað!M163</f>
        <v xml:space="preserve"> -  </v>
      </c>
      <c r="F160" s="30" t="str">
        <f>Skráningarblað!N163</f>
        <v/>
      </c>
      <c r="G160" s="30" t="str">
        <f>IF(Skráningarblað!D163=0,"",Skráningarblað!D163)</f>
        <v/>
      </c>
      <c r="H160" s="30" t="str">
        <f>Skráningarblað!O163</f>
        <v/>
      </c>
      <c r="I160" s="30" t="str">
        <f>Skráningarblað!S163</f>
        <v/>
      </c>
      <c r="J160" s="30" t="str">
        <f t="shared" si="4"/>
        <v/>
      </c>
      <c r="K160" s="31">
        <v>2</v>
      </c>
    </row>
    <row r="161" spans="1:11" x14ac:dyDescent="0.35">
      <c r="A161" s="13" t="str">
        <f>IFERROR(INDEX(Leikmannaskrá!$A$2:$D$1156,MATCH(Skráningarblað!A159,Leikmannaskrá!$A$2:$A$1160,0),1),"")</f>
        <v/>
      </c>
      <c r="B161" s="30" t="str">
        <f>Skráningarblað!F159</f>
        <v/>
      </c>
      <c r="C161" s="30" t="str">
        <f>Skráningarblað!G159</f>
        <v/>
      </c>
      <c r="D161" s="30" t="str">
        <f>Skráningarblað!H159</f>
        <v/>
      </c>
      <c r="E161" s="30" t="str">
        <f>Skráningarblað!M159</f>
        <v xml:space="preserve"> -  </v>
      </c>
      <c r="F161" s="30" t="str">
        <f>Skráningarblað!N159</f>
        <v/>
      </c>
      <c r="G161" s="30" t="str">
        <f>IF(Skráningarblað!D159=0,"",Skráningarblað!D159)</f>
        <v/>
      </c>
      <c r="H161" s="30" t="str">
        <f>Skráningarblað!O159</f>
        <v/>
      </c>
      <c r="I161" s="30" t="str">
        <f>Skráningarblað!S159</f>
        <v/>
      </c>
      <c r="J161" s="30" t="str">
        <f t="shared" si="4"/>
        <v/>
      </c>
    </row>
    <row r="162" spans="1:11" x14ac:dyDescent="0.35">
      <c r="A162" s="13" t="str">
        <f>IFERROR(INDEX(Leikmannaskrá!$A$2:$D$1156,MATCH(Skráningarblað!A32,Leikmannaskrá!$A$2:$A$1160,0),1),"")</f>
        <v/>
      </c>
      <c r="B162" s="30" t="str">
        <f>Skráningarblað!F32</f>
        <v/>
      </c>
      <c r="C162" s="30" t="str">
        <f>Skráningarblað!G32</f>
        <v/>
      </c>
      <c r="D162" s="30" t="str">
        <f>Skráningarblað!H32</f>
        <v/>
      </c>
      <c r="E162" s="30" t="str">
        <f>Skráningarblað!M32</f>
        <v xml:space="preserve"> -  </v>
      </c>
      <c r="F162" s="30" t="str">
        <f>Skráningarblað!N32</f>
        <v/>
      </c>
      <c r="G162" s="30" t="str">
        <f>IF(Skráningarblað!D32=0,"",Skráningarblað!D32)</f>
        <v/>
      </c>
      <c r="H162" s="30" t="str">
        <f>Skráningarblað!O32</f>
        <v/>
      </c>
      <c r="I162" s="30" t="str">
        <f>Skráningarblað!S32</f>
        <v/>
      </c>
      <c r="J162" s="30" t="str">
        <f t="shared" si="4"/>
        <v/>
      </c>
    </row>
    <row r="163" spans="1:11" x14ac:dyDescent="0.35">
      <c r="A163" s="13" t="str">
        <f>IFERROR(INDEX(Leikmannaskrá!$A$2:$D$1156,MATCH(Skráningarblað!A149,Leikmannaskrá!$A$2:$A$1160,0),1),"")</f>
        <v/>
      </c>
      <c r="B163" s="30" t="str">
        <f>Skráningarblað!F149</f>
        <v/>
      </c>
      <c r="C163" s="30" t="str">
        <f>Skráningarblað!G149</f>
        <v/>
      </c>
      <c r="D163" s="30" t="str">
        <f>Skráningarblað!H149</f>
        <v/>
      </c>
      <c r="E163" s="30" t="str">
        <f>Skráningarblað!M149</f>
        <v xml:space="preserve"> -  </v>
      </c>
      <c r="F163" s="30" t="str">
        <f>Skráningarblað!N149</f>
        <v/>
      </c>
      <c r="G163" s="30" t="str">
        <f>IF(Skráningarblað!D149=0,"",Skráningarblað!D149)</f>
        <v/>
      </c>
      <c r="H163" s="30" t="str">
        <f>Skráningarblað!O149</f>
        <v/>
      </c>
      <c r="I163" s="30" t="str">
        <f>Skráningarblað!S149</f>
        <v/>
      </c>
      <c r="J163" s="30" t="str">
        <f t="shared" si="4"/>
        <v/>
      </c>
      <c r="K163" s="31">
        <v>1</v>
      </c>
    </row>
    <row r="164" spans="1:11" x14ac:dyDescent="0.35">
      <c r="A164" s="13" t="str">
        <f>IFERROR(INDEX(Leikmannaskrá!$A$2:$D$1156,MATCH(Skráningarblað!A151,Leikmannaskrá!$A$2:$A$1160,0),1),"")</f>
        <v/>
      </c>
      <c r="B164" s="30" t="str">
        <f>Skráningarblað!F151</f>
        <v/>
      </c>
      <c r="C164" s="30" t="str">
        <f>Skráningarblað!G151</f>
        <v/>
      </c>
      <c r="D164" s="30" t="str">
        <f>Skráningarblað!H151</f>
        <v/>
      </c>
      <c r="E164" s="30" t="str">
        <f>Skráningarblað!M151</f>
        <v xml:space="preserve"> -  </v>
      </c>
      <c r="F164" s="30" t="str">
        <f>Skráningarblað!N151</f>
        <v/>
      </c>
      <c r="G164" s="30" t="str">
        <f>IF(Skráningarblað!D151=0,"",Skráningarblað!D151)</f>
        <v/>
      </c>
      <c r="H164" s="30" t="str">
        <f>Skráningarblað!O151</f>
        <v/>
      </c>
      <c r="I164" s="30" t="str">
        <f>Skráningarblað!S151</f>
        <v/>
      </c>
      <c r="J164" s="30" t="str">
        <f t="shared" si="4"/>
        <v/>
      </c>
    </row>
    <row r="165" spans="1:11" x14ac:dyDescent="0.35">
      <c r="A165" s="13" t="str">
        <f>IFERROR(INDEX(Leikmannaskrá!$A$2:$D$1156,MATCH(Skráningarblað!A24,Leikmannaskrá!$A$2:$A$1160,0),1),"")</f>
        <v/>
      </c>
      <c r="B165" s="30" t="str">
        <f>Skráningarblað!F24</f>
        <v/>
      </c>
      <c r="C165" s="30" t="str">
        <f>Skráningarblað!G24</f>
        <v/>
      </c>
      <c r="D165" s="30" t="str">
        <f>Skráningarblað!H24</f>
        <v/>
      </c>
      <c r="E165" s="30" t="str">
        <f>Skráningarblað!M24</f>
        <v xml:space="preserve"> -  </v>
      </c>
      <c r="F165" s="30" t="str">
        <f>Skráningarblað!N24</f>
        <v/>
      </c>
      <c r="G165" s="30" t="str">
        <f>IF(Skráningarblað!D24=0,"",Skráningarblað!D24)</f>
        <v/>
      </c>
      <c r="H165" s="30" t="str">
        <f>Skráningarblað!O24</f>
        <v/>
      </c>
      <c r="I165" s="30" t="str">
        <f>Skráningarblað!S24</f>
        <v/>
      </c>
      <c r="J165" s="30" t="str">
        <f t="shared" si="4"/>
        <v/>
      </c>
      <c r="K165" s="31">
        <v>2</v>
      </c>
    </row>
    <row r="166" spans="1:11" x14ac:dyDescent="0.35">
      <c r="A166" s="13" t="str">
        <f>IFERROR(INDEX(Leikmannaskrá!$A$2:$D$1156,MATCH(Skráningarblað!A130,Leikmannaskrá!$A$2:$A$1160,0),1),"")</f>
        <v/>
      </c>
      <c r="B166" s="30" t="str">
        <f>Skráningarblað!F130</f>
        <v/>
      </c>
      <c r="C166" s="30" t="str">
        <f>Skráningarblað!G130</f>
        <v/>
      </c>
      <c r="D166" s="30" t="str">
        <f>Skráningarblað!H130</f>
        <v/>
      </c>
      <c r="E166" s="30" t="str">
        <f>Skráningarblað!M130</f>
        <v xml:space="preserve"> -  </v>
      </c>
      <c r="F166" s="30" t="str">
        <f>Skráningarblað!N130</f>
        <v/>
      </c>
      <c r="G166" s="30" t="str">
        <f>IF(Skráningarblað!D130=0,"",Skráningarblað!D130)</f>
        <v/>
      </c>
      <c r="H166" s="30" t="str">
        <f>Skráningarblað!O130</f>
        <v/>
      </c>
      <c r="I166" s="30" t="str">
        <f>Skráningarblað!S130</f>
        <v/>
      </c>
      <c r="J166" s="30" t="str">
        <f t="shared" si="4"/>
        <v/>
      </c>
    </row>
    <row r="167" spans="1:11" x14ac:dyDescent="0.35">
      <c r="A167" s="13" t="str">
        <f>IFERROR(INDEX(Leikmannaskrá!$A$2:$D$1156,MATCH(Skráningarblað!A34,Leikmannaskrá!$A$2:$A$1160,0),1),"")</f>
        <v/>
      </c>
      <c r="B167" s="30" t="str">
        <f>Skráningarblað!F34</f>
        <v/>
      </c>
      <c r="C167" s="30" t="str">
        <f>Skráningarblað!G34</f>
        <v/>
      </c>
      <c r="D167" s="30" t="str">
        <f>Skráningarblað!H34</f>
        <v/>
      </c>
      <c r="E167" s="30" t="str">
        <f>Skráningarblað!M34</f>
        <v xml:space="preserve"> -  </v>
      </c>
      <c r="F167" s="30" t="str">
        <f>Skráningarblað!N34</f>
        <v/>
      </c>
      <c r="G167" s="30" t="str">
        <f>IF(Skráningarblað!D34=0,"",Skráningarblað!D34)</f>
        <v/>
      </c>
      <c r="H167" s="30" t="str">
        <f>Skráningarblað!O34</f>
        <v/>
      </c>
      <c r="I167" s="30" t="str">
        <f>Skráningarblað!S34</f>
        <v/>
      </c>
      <c r="J167" s="30" t="str">
        <f t="shared" si="4"/>
        <v/>
      </c>
    </row>
    <row r="168" spans="1:11" x14ac:dyDescent="0.35">
      <c r="A168" s="13" t="str">
        <f>IFERROR(INDEX(Leikmannaskrá!$A$2:$D$1156,MATCH(Skráningarblað!A141,Leikmannaskrá!$A$2:$A$1160,0),1),"")</f>
        <v/>
      </c>
      <c r="B168" s="30" t="str">
        <f>Skráningarblað!F141</f>
        <v/>
      </c>
      <c r="C168" s="30" t="str">
        <f>Skráningarblað!G141</f>
        <v/>
      </c>
      <c r="D168" s="30" t="str">
        <f>Skráningarblað!H141</f>
        <v/>
      </c>
      <c r="E168" s="30" t="str">
        <f>Skráningarblað!M141</f>
        <v xml:space="preserve"> -  </v>
      </c>
      <c r="F168" s="30" t="str">
        <f>Skráningarblað!N141</f>
        <v/>
      </c>
      <c r="G168" s="30" t="str">
        <f>IF(Skráningarblað!D141=0,"",Skráningarblað!D141)</f>
        <v/>
      </c>
      <c r="H168" s="30" t="str">
        <f>Skráningarblað!O141</f>
        <v/>
      </c>
      <c r="I168" s="30" t="str">
        <f>Skráningarblað!S141</f>
        <v/>
      </c>
      <c r="J168" s="30" t="str">
        <f t="shared" si="4"/>
        <v/>
      </c>
    </row>
    <row r="169" spans="1:11" x14ac:dyDescent="0.35">
      <c r="A169" s="13" t="str">
        <f>IFERROR(INDEX(Leikmannaskrá!$A$2:$D$1156,MATCH(Skráningarblað!A162,Leikmannaskrá!$A$2:$A$1160,0),1),"")</f>
        <v/>
      </c>
      <c r="B169" s="30" t="str">
        <f>Skráningarblað!F162</f>
        <v/>
      </c>
      <c r="C169" s="30" t="str">
        <f>Skráningarblað!G162</f>
        <v/>
      </c>
      <c r="D169" s="30" t="str">
        <f>Skráningarblað!H162</f>
        <v/>
      </c>
      <c r="E169" s="30" t="str">
        <f>Skráningarblað!M162</f>
        <v xml:space="preserve"> -  </v>
      </c>
      <c r="F169" s="30" t="str">
        <f>Skráningarblað!N162</f>
        <v/>
      </c>
      <c r="G169" s="30" t="str">
        <f>IF(Skráningarblað!D162=0,"",Skráningarblað!D162)</f>
        <v/>
      </c>
      <c r="H169" s="30" t="str">
        <f>Skráningarblað!O162</f>
        <v/>
      </c>
      <c r="I169" s="30" t="str">
        <f>Skráningarblað!S162</f>
        <v/>
      </c>
      <c r="J169" s="30" t="str">
        <f t="shared" si="4"/>
        <v/>
      </c>
    </row>
    <row r="170" spans="1:11" x14ac:dyDescent="0.35">
      <c r="A170" s="13" t="str">
        <f>IFERROR(INDEX(Leikmannaskrá!$A$2:$D$1156,MATCH(Skráningarblað!A146,Leikmannaskrá!$A$2:$A$1160,0),1),"")</f>
        <v/>
      </c>
      <c r="B170" s="30" t="str">
        <f>Skráningarblað!F146</f>
        <v/>
      </c>
      <c r="C170" s="30" t="str">
        <f>Skráningarblað!G146</f>
        <v/>
      </c>
      <c r="D170" s="30" t="str">
        <f>Skráningarblað!H146</f>
        <v/>
      </c>
      <c r="E170" s="30" t="str">
        <f>Skráningarblað!M146</f>
        <v xml:space="preserve"> -  </v>
      </c>
      <c r="F170" s="30" t="str">
        <f>Skráningarblað!N146</f>
        <v/>
      </c>
      <c r="G170" s="30" t="str">
        <f>IF(Skráningarblað!D146=0,"",Skráningarblað!D146)</f>
        <v/>
      </c>
      <c r="H170" s="30" t="str">
        <f>Skráningarblað!O146</f>
        <v/>
      </c>
      <c r="I170" s="30" t="str">
        <f>Skráningarblað!S146</f>
        <v/>
      </c>
      <c r="J170" s="30" t="str">
        <f t="shared" si="4"/>
        <v/>
      </c>
    </row>
    <row r="171" spans="1:11" x14ac:dyDescent="0.35">
      <c r="A171" s="13" t="str">
        <f>IFERROR(INDEX(Leikmannaskrá!$A$2:$D$1156,MATCH(Skráningarblað!A134,Leikmannaskrá!$A$2:$A$1160,0),1),"")</f>
        <v/>
      </c>
      <c r="B171" s="30" t="str">
        <f>Skráningarblað!F134</f>
        <v/>
      </c>
      <c r="C171" s="30" t="str">
        <f>Skráningarblað!G134</f>
        <v/>
      </c>
      <c r="D171" s="30" t="str">
        <f>Skráningarblað!H134</f>
        <v/>
      </c>
      <c r="E171" s="30" t="str">
        <f>Skráningarblað!M134</f>
        <v xml:space="preserve"> -  </v>
      </c>
      <c r="F171" s="30" t="str">
        <f>Skráningarblað!N134</f>
        <v/>
      </c>
      <c r="G171" s="30" t="str">
        <f>IF(Skráningarblað!D134=0,"",Skráningarblað!D134)</f>
        <v/>
      </c>
      <c r="H171" s="30" t="str">
        <f>Skráningarblað!O134</f>
        <v/>
      </c>
      <c r="I171" s="30" t="str">
        <f>Skráningarblað!S134</f>
        <v/>
      </c>
      <c r="J171" s="30" t="str">
        <f t="shared" si="4"/>
        <v/>
      </c>
    </row>
    <row r="172" spans="1:11" x14ac:dyDescent="0.35">
      <c r="A172" s="13" t="str">
        <f>IFERROR(INDEX(Leikmannaskrá!$A$2:$D$1156,MATCH(Skráningarblað!A28,Leikmannaskrá!$A$2:$A$1160,0),1),"")</f>
        <v/>
      </c>
      <c r="B172" s="30" t="str">
        <f>Skráningarblað!F28</f>
        <v/>
      </c>
      <c r="C172" s="30" t="str">
        <f>Skráningarblað!G28</f>
        <v/>
      </c>
      <c r="D172" s="30" t="str">
        <f>Skráningarblað!H28</f>
        <v/>
      </c>
      <c r="E172" s="30" t="str">
        <f>Skráningarblað!M28</f>
        <v xml:space="preserve"> -  </v>
      </c>
      <c r="F172" s="30" t="str">
        <f>Skráningarblað!N28</f>
        <v/>
      </c>
      <c r="G172" s="30" t="str">
        <f>IF(Skráningarblað!D28=0,"",Skráningarblað!D28)</f>
        <v/>
      </c>
      <c r="H172" s="30" t="str">
        <f>Skráningarblað!O28</f>
        <v/>
      </c>
      <c r="I172" s="30" t="str">
        <f>Skráningarblað!S28</f>
        <v/>
      </c>
      <c r="J172" s="30" t="str">
        <f t="shared" si="4"/>
        <v/>
      </c>
    </row>
    <row r="173" spans="1:11" x14ac:dyDescent="0.35">
      <c r="A173" s="13" t="str">
        <f>IFERROR(INDEX(Leikmannaskrá!$A$2:$D$1156,MATCH(Skráningarblað!A153,Leikmannaskrá!$A$2:$A$1160,0),1),"")</f>
        <v/>
      </c>
      <c r="B173" s="30" t="str">
        <f>Skráningarblað!F153</f>
        <v/>
      </c>
      <c r="C173" s="30" t="str">
        <f>Skráningarblað!G153</f>
        <v/>
      </c>
      <c r="D173" s="30" t="str">
        <f>Skráningarblað!H153</f>
        <v/>
      </c>
      <c r="E173" s="30" t="str">
        <f>Skráningarblað!M153</f>
        <v xml:space="preserve"> -  </v>
      </c>
      <c r="F173" s="30" t="str">
        <f>Skráningarblað!N153</f>
        <v/>
      </c>
      <c r="G173" s="30" t="str">
        <f>IF(Skráningarblað!D153=0,"",Skráningarblað!D153)</f>
        <v/>
      </c>
      <c r="H173" s="30" t="str">
        <f>Skráningarblað!O153</f>
        <v/>
      </c>
      <c r="I173" s="30" t="str">
        <f>Skráningarblað!S153</f>
        <v/>
      </c>
      <c r="J173" s="30" t="str">
        <f t="shared" si="4"/>
        <v/>
      </c>
    </row>
    <row r="174" spans="1:11" x14ac:dyDescent="0.35">
      <c r="A174" s="13" t="str">
        <f>IFERROR(INDEX(Leikmannaskrá!$A$2:$D$1156,MATCH(Skráningarblað!A161,Leikmannaskrá!$A$2:$A$1160,0),1),"")</f>
        <v/>
      </c>
      <c r="B174" s="30" t="str">
        <f>Skráningarblað!F161</f>
        <v/>
      </c>
      <c r="C174" s="30" t="str">
        <f>Skráningarblað!G161</f>
        <v/>
      </c>
      <c r="D174" s="30" t="str">
        <f>Skráningarblað!H161</f>
        <v/>
      </c>
      <c r="E174" s="30" t="str">
        <f>Skráningarblað!M161</f>
        <v xml:space="preserve"> -  </v>
      </c>
      <c r="F174" s="30" t="str">
        <f>Skráningarblað!N161</f>
        <v/>
      </c>
      <c r="G174" s="30" t="str">
        <f>IF(Skráningarblað!D161=0,"",Skráningarblað!D161)</f>
        <v/>
      </c>
      <c r="H174" s="30" t="str">
        <f>Skráningarblað!O161</f>
        <v/>
      </c>
      <c r="I174" s="30" t="str">
        <f>Skráningarblað!S161</f>
        <v/>
      </c>
      <c r="J174" s="30" t="str">
        <f t="shared" si="4"/>
        <v/>
      </c>
    </row>
    <row r="175" spans="1:11" x14ac:dyDescent="0.35">
      <c r="A175" s="13" t="str">
        <f>IFERROR(INDEX(Leikmannaskrá!$A$2:$D$1156,MATCH(Skráningarblað!A173,Leikmannaskrá!$A$2:$A$1160,0),1),"")</f>
        <v/>
      </c>
      <c r="B175" s="30" t="str">
        <f>Skráningarblað!F173</f>
        <v/>
      </c>
      <c r="C175" s="30" t="str">
        <f>Skráningarblað!G173</f>
        <v/>
      </c>
      <c r="D175" s="30" t="str">
        <f>Skráningarblað!H173</f>
        <v/>
      </c>
      <c r="E175" s="30" t="str">
        <f>Skráningarblað!M173</f>
        <v xml:space="preserve"> -  </v>
      </c>
      <c r="F175" s="30" t="str">
        <f>Skráningarblað!N173</f>
        <v/>
      </c>
      <c r="G175" s="30" t="str">
        <f>IF(Skráningarblað!D173=0,"",Skráningarblað!D173)</f>
        <v/>
      </c>
      <c r="H175" s="30" t="str">
        <f>Skráningarblað!O173</f>
        <v/>
      </c>
      <c r="I175" s="30" t="str">
        <f>Skráningarblað!S173</f>
        <v/>
      </c>
      <c r="J175" s="30" t="str">
        <f t="shared" si="4"/>
        <v/>
      </c>
    </row>
    <row r="176" spans="1:11" x14ac:dyDescent="0.35">
      <c r="A176" s="13" t="str">
        <f>IFERROR(INDEX(Leikmannaskrá!$A$2:$D$1156,MATCH(Skráningarblað!A25,Leikmannaskrá!$A$2:$A$1160,0),1),"")</f>
        <v/>
      </c>
      <c r="B176" s="30" t="str">
        <f>Skráningarblað!F25</f>
        <v/>
      </c>
      <c r="C176" s="30" t="str">
        <f>Skráningarblað!G25</f>
        <v/>
      </c>
      <c r="D176" s="30" t="str">
        <f>Skráningarblað!H25</f>
        <v/>
      </c>
      <c r="E176" s="30" t="str">
        <f>Skráningarblað!M25</f>
        <v xml:space="preserve"> -  </v>
      </c>
      <c r="F176" s="30" t="str">
        <f>Skráningarblað!N25</f>
        <v/>
      </c>
      <c r="G176" s="30" t="str">
        <f>IF(Skráningarblað!D25=0,"",Skráningarblað!D25)</f>
        <v/>
      </c>
      <c r="H176" s="30" t="str">
        <f>Skráningarblað!O25</f>
        <v/>
      </c>
      <c r="I176" s="30" t="str">
        <f>Skráningarblað!S25</f>
        <v/>
      </c>
      <c r="J176" s="30" t="str">
        <f t="shared" si="4"/>
        <v/>
      </c>
    </row>
    <row r="177" spans="1:11" x14ac:dyDescent="0.35">
      <c r="A177" s="13" t="str">
        <f>IFERROR(INDEX(Leikmannaskrá!$A$2:$D$1156,MATCH(Skráningarblað!A27,Leikmannaskrá!$A$2:$A$1160,0),1),"")</f>
        <v/>
      </c>
      <c r="B177" s="30" t="str">
        <f>Skráningarblað!F27</f>
        <v/>
      </c>
      <c r="C177" s="30" t="str">
        <f>Skráningarblað!G27</f>
        <v/>
      </c>
      <c r="D177" s="30" t="str">
        <f>Skráningarblað!H27</f>
        <v/>
      </c>
      <c r="E177" s="30" t="str">
        <f>Skráningarblað!M27</f>
        <v xml:space="preserve"> -  </v>
      </c>
      <c r="F177" s="30" t="str">
        <f>Skráningarblað!N27</f>
        <v/>
      </c>
      <c r="G177" s="30" t="str">
        <f>IF(Skráningarblað!D27=0,"",Skráningarblað!D27)</f>
        <v/>
      </c>
      <c r="H177" s="30" t="str">
        <f>Skráningarblað!O27</f>
        <v/>
      </c>
      <c r="I177" s="30" t="str">
        <f>Skráningarblað!S27</f>
        <v/>
      </c>
      <c r="J177" s="30" t="str">
        <f t="shared" si="4"/>
        <v/>
      </c>
    </row>
    <row r="178" spans="1:11" x14ac:dyDescent="0.35">
      <c r="A178" s="13" t="str">
        <f>IFERROR(INDEX(Leikmannaskrá!$A$2:$D$1156,MATCH(Skráningarblað!A26,Leikmannaskrá!$A$2:$A$1160,0),1),"")</f>
        <v/>
      </c>
      <c r="B178" s="30" t="str">
        <f>Skráningarblað!F26</f>
        <v/>
      </c>
      <c r="C178" s="30" t="str">
        <f>Skráningarblað!G26</f>
        <v/>
      </c>
      <c r="D178" s="30" t="str">
        <f>Skráningarblað!H26</f>
        <v/>
      </c>
      <c r="E178" s="30" t="str">
        <f>Skráningarblað!M26</f>
        <v xml:space="preserve"> -  </v>
      </c>
      <c r="F178" s="30" t="str">
        <f>Skráningarblað!N26</f>
        <v/>
      </c>
      <c r="G178" s="30" t="str">
        <f>IF(Skráningarblað!D26=0,"",Skráningarblað!D26)</f>
        <v/>
      </c>
      <c r="H178" s="30" t="str">
        <f>Skráningarblað!O26</f>
        <v/>
      </c>
      <c r="I178" s="30" t="str">
        <f>Skráningarblað!S26</f>
        <v/>
      </c>
      <c r="J178" s="30" t="str">
        <f t="shared" si="4"/>
        <v/>
      </c>
    </row>
    <row r="179" spans="1:11" x14ac:dyDescent="0.35">
      <c r="A179" s="13" t="str">
        <f>IFERROR(INDEX(Leikmannaskrá!$A$2:$D$1156,MATCH(Skráningarblað!A168,Leikmannaskrá!$A$2:$A$1160,0),1),"")</f>
        <v/>
      </c>
      <c r="B179" s="30" t="str">
        <f>Skráningarblað!F168</f>
        <v/>
      </c>
      <c r="C179" s="30" t="str">
        <f>Skráningarblað!G168</f>
        <v/>
      </c>
      <c r="D179" s="30" t="str">
        <f>Skráningarblað!H168</f>
        <v/>
      </c>
      <c r="E179" s="30" t="str">
        <f>Skráningarblað!M168</f>
        <v xml:space="preserve"> -  </v>
      </c>
      <c r="F179" s="30" t="str">
        <f>Skráningarblað!N168</f>
        <v/>
      </c>
      <c r="G179" s="30" t="str">
        <f>IF(Skráningarblað!D168=0,"",Skráningarblað!D168)</f>
        <v/>
      </c>
      <c r="H179" s="30" t="str">
        <f>Skráningarblað!O168</f>
        <v/>
      </c>
      <c r="I179" s="30" t="str">
        <f>Skráningarblað!S168</f>
        <v/>
      </c>
      <c r="J179" s="30" t="str">
        <f t="shared" si="4"/>
        <v/>
      </c>
    </row>
    <row r="180" spans="1:11" x14ac:dyDescent="0.35">
      <c r="A180" s="13" t="str">
        <f>IFERROR(INDEX(Leikmannaskrá!$A$2:$D$1156,MATCH(Skráningarblað!A33,Leikmannaskrá!$A$2:$A$1160,0),1),"")</f>
        <v/>
      </c>
      <c r="B180" s="30" t="str">
        <f>Skráningarblað!F33</f>
        <v/>
      </c>
      <c r="C180" s="30" t="str">
        <f>Skráningarblað!G33</f>
        <v/>
      </c>
      <c r="D180" s="30" t="str">
        <f>Skráningarblað!H33</f>
        <v/>
      </c>
      <c r="E180" s="30" t="str">
        <f>Skráningarblað!M33</f>
        <v xml:space="preserve"> -  </v>
      </c>
      <c r="F180" s="30" t="str">
        <f>Skráningarblað!N33</f>
        <v/>
      </c>
      <c r="G180" s="30" t="str">
        <f>IF(Skráningarblað!D33=0,"",Skráningarblað!D33)</f>
        <v/>
      </c>
      <c r="H180" s="30" t="str">
        <f>Skráningarblað!O33</f>
        <v/>
      </c>
      <c r="I180" s="30" t="str">
        <f>Skráningarblað!S33</f>
        <v/>
      </c>
      <c r="J180" s="30" t="str">
        <f t="shared" si="4"/>
        <v/>
      </c>
    </row>
    <row r="181" spans="1:11" x14ac:dyDescent="0.35">
      <c r="A181" s="13" t="str">
        <f>IFERROR(INDEX(Leikmannaskrá!$A$2:$D$1156,MATCH(Skráningarblað!A40,Leikmannaskrá!$A$2:$A$1160,0),1),"")</f>
        <v/>
      </c>
      <c r="B181" s="30" t="str">
        <f>Skráningarblað!F40</f>
        <v/>
      </c>
      <c r="C181" s="30" t="str">
        <f>Skráningarblað!G40</f>
        <v/>
      </c>
      <c r="D181" s="30" t="str">
        <f>Skráningarblað!H40</f>
        <v/>
      </c>
      <c r="E181" s="30" t="str">
        <f>Skráningarblað!M40</f>
        <v xml:space="preserve"> -  </v>
      </c>
      <c r="F181" s="30" t="str">
        <f>Skráningarblað!N40</f>
        <v/>
      </c>
      <c r="G181" s="30" t="str">
        <f>IF(Skráningarblað!D40=0,"",Skráningarblað!D40)</f>
        <v/>
      </c>
      <c r="H181" s="30" t="str">
        <f>Skráningarblað!O40</f>
        <v/>
      </c>
      <c r="I181" s="30" t="str">
        <f>Skráningarblað!S40</f>
        <v/>
      </c>
      <c r="J181" s="30" t="str">
        <f t="shared" si="4"/>
        <v/>
      </c>
      <c r="K181" s="31">
        <v>1</v>
      </c>
    </row>
    <row r="182" spans="1:11" x14ac:dyDescent="0.35">
      <c r="A182" s="13" t="str">
        <f>IFERROR(INDEX(Leikmannaskrá!$A$2:$D$1156,MATCH(Skráningarblað!A41,Leikmannaskrá!$A$2:$A$1160,0),1),"")</f>
        <v/>
      </c>
      <c r="B182" s="30" t="str">
        <f>Skráningarblað!F41</f>
        <v/>
      </c>
      <c r="C182" s="30" t="str">
        <f>Skráningarblað!G41</f>
        <v/>
      </c>
      <c r="D182" s="30" t="str">
        <f>Skráningarblað!H41</f>
        <v/>
      </c>
      <c r="E182" s="30" t="str">
        <f>Skráningarblað!M41</f>
        <v xml:space="preserve"> -  </v>
      </c>
      <c r="F182" s="30" t="str">
        <f>Skráningarblað!N41</f>
        <v/>
      </c>
      <c r="G182" s="30" t="str">
        <f>IF(Skráningarblað!D41=0,"",Skráningarblað!D41)</f>
        <v/>
      </c>
      <c r="H182" s="30" t="str">
        <f>Skráningarblað!O41</f>
        <v/>
      </c>
      <c r="I182" s="30" t="str">
        <f>Skráningarblað!S41</f>
        <v/>
      </c>
      <c r="J182" s="30" t="str">
        <f t="shared" si="4"/>
        <v/>
      </c>
      <c r="K182" s="31">
        <v>1</v>
      </c>
    </row>
    <row r="183" spans="1:11" x14ac:dyDescent="0.35">
      <c r="A183" s="13" t="str">
        <f>IFERROR(INDEX(Leikmannaskrá!$A$2:$D$1156,MATCH(Skráningarblað!A120,Leikmannaskrá!$A$2:$A$1160,0),1),"")</f>
        <v/>
      </c>
      <c r="B183" s="30" t="str">
        <f>Skráningarblað!F120</f>
        <v/>
      </c>
      <c r="C183" s="30" t="str">
        <f>Skráningarblað!G120</f>
        <v/>
      </c>
      <c r="D183" s="30" t="str">
        <f>Skráningarblað!H120</f>
        <v/>
      </c>
      <c r="E183" s="30" t="str">
        <f>Skráningarblað!M120</f>
        <v xml:space="preserve"> -  </v>
      </c>
      <c r="F183" s="30" t="str">
        <f>Skráningarblað!N120</f>
        <v/>
      </c>
      <c r="G183" s="30" t="str">
        <f>IF(Skráningarblað!D120=0,"",Skráningarblað!D120)</f>
        <v/>
      </c>
      <c r="H183" s="30" t="str">
        <f>Skráningarblað!O120</f>
        <v/>
      </c>
      <c r="I183" s="30" t="str">
        <f>Skráningarblað!S120</f>
        <v/>
      </c>
      <c r="J183" s="30" t="str">
        <f t="shared" si="4"/>
        <v/>
      </c>
      <c r="K183" s="31">
        <v>1</v>
      </c>
    </row>
    <row r="184" spans="1:11" x14ac:dyDescent="0.35">
      <c r="A184" s="13" t="str">
        <f>IFERROR(INDEX(Leikmannaskrá!$A$2:$D$1156,MATCH(Skráningarblað!A94,Leikmannaskrá!$A$2:$A$1160,0),1),"")</f>
        <v/>
      </c>
      <c r="B184" s="30" t="str">
        <f>Skráningarblað!F94</f>
        <v/>
      </c>
      <c r="C184" s="30" t="str">
        <f>Skráningarblað!G94</f>
        <v/>
      </c>
      <c r="D184" s="30" t="str">
        <f>Skráningarblað!H94</f>
        <v/>
      </c>
      <c r="E184" s="30" t="str">
        <f>Skráningarblað!M94</f>
        <v xml:space="preserve"> -  </v>
      </c>
      <c r="F184" s="30" t="str">
        <f>Skráningarblað!N94</f>
        <v/>
      </c>
      <c r="G184" s="30" t="str">
        <f>IF(Skráningarblað!D94=0,"",Skráningarblað!D94)</f>
        <v/>
      </c>
      <c r="H184" s="30" t="str">
        <f>Skráningarblað!O94</f>
        <v/>
      </c>
      <c r="I184" s="30" t="str">
        <f>Skráningarblað!S94</f>
        <v/>
      </c>
      <c r="J184" s="30" t="str">
        <f t="shared" si="4"/>
        <v/>
      </c>
      <c r="K184" s="31">
        <v>1</v>
      </c>
    </row>
    <row r="185" spans="1:11" x14ac:dyDescent="0.35">
      <c r="A185" s="13" t="str">
        <f>IFERROR(INDEX(Leikmannaskrá!$A$2:$D$1156,MATCH(Skráningarblað!A95,Leikmannaskrá!$A$2:$A$1160,0),1),"")</f>
        <v/>
      </c>
      <c r="B185" s="30" t="str">
        <f>Skráningarblað!F95</f>
        <v/>
      </c>
      <c r="C185" s="30" t="str">
        <f>Skráningarblað!G95</f>
        <v/>
      </c>
      <c r="D185" s="30" t="str">
        <f>Skráningarblað!H95</f>
        <v/>
      </c>
      <c r="E185" s="30" t="str">
        <f>Skráningarblað!M95</f>
        <v xml:space="preserve"> -  </v>
      </c>
      <c r="F185" s="30" t="str">
        <f>Skráningarblað!N95</f>
        <v/>
      </c>
      <c r="G185" s="30" t="str">
        <f>IF(Skráningarblað!D95=0,"",Skráningarblað!D95)</f>
        <v/>
      </c>
      <c r="H185" s="30" t="str">
        <f>Skráningarblað!O95</f>
        <v/>
      </c>
      <c r="I185" s="30" t="str">
        <f>Skráningarblað!S95</f>
        <v/>
      </c>
      <c r="J185" s="30" t="str">
        <f t="shared" si="4"/>
        <v/>
      </c>
      <c r="K185" s="31">
        <v>1</v>
      </c>
    </row>
    <row r="186" spans="1:11" x14ac:dyDescent="0.35">
      <c r="A186" s="13" t="str">
        <f>IFERROR(INDEX(Leikmannaskrá!$A$2:$D$1156,MATCH(Skráningarblað!A119,Leikmannaskrá!$A$2:$A$1160,0),1),"")</f>
        <v/>
      </c>
      <c r="B186" s="30" t="str">
        <f>Skráningarblað!F119</f>
        <v/>
      </c>
      <c r="C186" s="30" t="str">
        <f>Skráningarblað!G119</f>
        <v/>
      </c>
      <c r="D186" s="30" t="str">
        <f>Skráningarblað!H119</f>
        <v/>
      </c>
      <c r="E186" s="30" t="str">
        <f>Skráningarblað!M119</f>
        <v xml:space="preserve"> -  </v>
      </c>
      <c r="F186" s="30" t="str">
        <f>Skráningarblað!N119</f>
        <v/>
      </c>
      <c r="G186" s="30" t="str">
        <f>IF(Skráningarblað!D119=0,"",Skráningarblað!D119)</f>
        <v/>
      </c>
      <c r="H186" s="30" t="str">
        <f>Skráningarblað!O119</f>
        <v/>
      </c>
      <c r="I186" s="30" t="str">
        <f>Skráningarblað!S119</f>
        <v/>
      </c>
      <c r="J186" s="30" t="str">
        <f t="shared" ref="J186:J217" si="5">IF(I186="",F186,I186+F186)</f>
        <v/>
      </c>
      <c r="K186" s="31">
        <v>2</v>
      </c>
    </row>
    <row r="187" spans="1:11" x14ac:dyDescent="0.35">
      <c r="A187" s="13" t="str">
        <f>IFERROR(INDEX(Leikmannaskrá!$A$2:$D$1156,MATCH(Skráningarblað!A53,Leikmannaskrá!$A$2:$A$1160,0),1),"")</f>
        <v/>
      </c>
      <c r="B187" s="30" t="str">
        <f>Skráningarblað!F53</f>
        <v/>
      </c>
      <c r="C187" s="30" t="str">
        <f>Skráningarblað!G53</f>
        <v/>
      </c>
      <c r="D187" s="30" t="str">
        <f>Skráningarblað!H53</f>
        <v/>
      </c>
      <c r="E187" s="30" t="str">
        <f>Skráningarblað!M53</f>
        <v xml:space="preserve"> -  </v>
      </c>
      <c r="F187" s="30" t="str">
        <f>Skráningarblað!N53</f>
        <v/>
      </c>
      <c r="G187" s="30" t="str">
        <f>IF(Skráningarblað!D53=0,"",Skráningarblað!D53)</f>
        <v/>
      </c>
      <c r="H187" s="30" t="str">
        <f>Skráningarblað!O53</f>
        <v/>
      </c>
      <c r="I187" s="30" t="str">
        <f>Skráningarblað!S53</f>
        <v/>
      </c>
      <c r="J187" s="30" t="str">
        <f t="shared" si="5"/>
        <v/>
      </c>
      <c r="K187" s="31">
        <v>1</v>
      </c>
    </row>
    <row r="188" spans="1:11" x14ac:dyDescent="0.35">
      <c r="A188" s="13" t="str">
        <f>IFERROR(INDEX(Leikmannaskrá!$A$2:$D$1156,MATCH(Skráningarblað!A46,Leikmannaskrá!$A$2:$A$1160,0),1),"")</f>
        <v/>
      </c>
      <c r="B188" s="30" t="str">
        <f>Skráningarblað!F46</f>
        <v/>
      </c>
      <c r="C188" s="30" t="str">
        <f>Skráningarblað!G46</f>
        <v/>
      </c>
      <c r="D188" s="30" t="str">
        <f>Skráningarblað!H46</f>
        <v/>
      </c>
      <c r="E188" s="30" t="str">
        <f>Skráningarblað!M46</f>
        <v xml:space="preserve"> -  </v>
      </c>
      <c r="F188" s="30" t="str">
        <f>Skráningarblað!N46</f>
        <v/>
      </c>
      <c r="G188" s="30" t="str">
        <f>IF(Skráningarblað!D46=0,"",Skráningarblað!D46)</f>
        <v/>
      </c>
      <c r="H188" s="30" t="str">
        <f>Skráningarblað!O46</f>
        <v/>
      </c>
      <c r="I188" s="30" t="str">
        <f>Skráningarblað!S46</f>
        <v/>
      </c>
      <c r="J188" s="30" t="str">
        <f t="shared" si="5"/>
        <v/>
      </c>
      <c r="K188" s="31">
        <v>2</v>
      </c>
    </row>
    <row r="189" spans="1:11" x14ac:dyDescent="0.35">
      <c r="A189" s="13" t="str">
        <f>IFERROR(INDEX(Leikmannaskrá!$A$2:$D$1156,MATCH(Skráningarblað!A45,Leikmannaskrá!$A$2:$A$1160,0),1),"")</f>
        <v/>
      </c>
      <c r="B189" s="30" t="str">
        <f>Skráningarblað!F45</f>
        <v/>
      </c>
      <c r="C189" s="30" t="str">
        <f>Skráningarblað!G45</f>
        <v/>
      </c>
      <c r="D189" s="30" t="str">
        <f>Skráningarblað!H45</f>
        <v/>
      </c>
      <c r="E189" s="30" t="str">
        <f>Skráningarblað!M45</f>
        <v xml:space="preserve"> -  </v>
      </c>
      <c r="F189" s="30" t="str">
        <f>Skráningarblað!N45</f>
        <v/>
      </c>
      <c r="G189" s="30" t="str">
        <f>IF(Skráningarblað!D45=0,"",Skráningarblað!D45)</f>
        <v/>
      </c>
      <c r="H189" s="30" t="str">
        <f>Skráningarblað!O45</f>
        <v/>
      </c>
      <c r="I189" s="30" t="str">
        <f>Skráningarblað!S45</f>
        <v/>
      </c>
      <c r="J189" s="30" t="str">
        <f t="shared" si="5"/>
        <v/>
      </c>
    </row>
    <row r="190" spans="1:11" x14ac:dyDescent="0.35">
      <c r="A190" s="13" t="str">
        <f>IFERROR(INDEX(Leikmannaskrá!$A$2:$D$1156,MATCH(Skráningarblað!A44,Leikmannaskrá!$A$2:$A$1160,0),1),"")</f>
        <v/>
      </c>
      <c r="B190" s="30" t="str">
        <f>Skráningarblað!F44</f>
        <v/>
      </c>
      <c r="C190" s="30" t="str">
        <f>Skráningarblað!G44</f>
        <v/>
      </c>
      <c r="D190" s="30" t="str">
        <f>Skráningarblað!H44</f>
        <v/>
      </c>
      <c r="E190" s="30" t="str">
        <f>Skráningarblað!M44</f>
        <v xml:space="preserve"> -  </v>
      </c>
      <c r="F190" s="30" t="str">
        <f>Skráningarblað!N44</f>
        <v/>
      </c>
      <c r="G190" s="30" t="str">
        <f>IF(Skráningarblað!D44=0,"",Skráningarblað!D44)</f>
        <v/>
      </c>
      <c r="H190" s="30" t="str">
        <f>Skráningarblað!O44</f>
        <v/>
      </c>
      <c r="I190" s="30" t="str">
        <f>Skráningarblað!S44</f>
        <v/>
      </c>
      <c r="J190" s="30" t="str">
        <f t="shared" si="5"/>
        <v/>
      </c>
    </row>
    <row r="191" spans="1:11" x14ac:dyDescent="0.35">
      <c r="A191" s="13" t="str">
        <f>IFERROR(INDEX(Leikmannaskrá!$A$2:$D$1156,MATCH(Skráningarblað!A133,Leikmannaskrá!$A$2:$A$1160,0),1),"")</f>
        <v/>
      </c>
      <c r="B191" s="30" t="str">
        <f>Skráningarblað!F133</f>
        <v/>
      </c>
      <c r="C191" s="30" t="str">
        <f>Skráningarblað!G133</f>
        <v/>
      </c>
      <c r="D191" s="30" t="str">
        <f>Skráningarblað!H133</f>
        <v/>
      </c>
      <c r="E191" s="30" t="str">
        <f>Skráningarblað!M133</f>
        <v xml:space="preserve"> -  </v>
      </c>
      <c r="F191" s="30" t="str">
        <f>Skráningarblað!N133</f>
        <v/>
      </c>
      <c r="G191" s="30" t="str">
        <f>IF(Skráningarblað!D133=0,"",Skráningarblað!D133)</f>
        <v/>
      </c>
      <c r="H191" s="30" t="str">
        <f>Skráningarblað!O133</f>
        <v/>
      </c>
      <c r="I191" s="30" t="str">
        <f>Skráningarblað!S133</f>
        <v/>
      </c>
      <c r="J191" s="30" t="str">
        <f t="shared" si="5"/>
        <v/>
      </c>
      <c r="K191" s="31">
        <v>2</v>
      </c>
    </row>
    <row r="192" spans="1:11" x14ac:dyDescent="0.35">
      <c r="A192" s="13" t="str">
        <f>IFERROR(INDEX(Leikmannaskrá!$A$2:$D$1156,MATCH(Skráningarblað!A127,Leikmannaskrá!$A$2:$A$1160,0),1),"")</f>
        <v/>
      </c>
      <c r="B192" s="30" t="str">
        <f>Skráningarblað!F127</f>
        <v/>
      </c>
      <c r="C192" s="30" t="str">
        <f>Skráningarblað!G127</f>
        <v/>
      </c>
      <c r="D192" s="30" t="str">
        <f>Skráningarblað!H127</f>
        <v/>
      </c>
      <c r="E192" s="30" t="str">
        <f>Skráningarblað!M127</f>
        <v xml:space="preserve"> -  </v>
      </c>
      <c r="F192" s="30" t="str">
        <f>Skráningarblað!N127</f>
        <v/>
      </c>
      <c r="G192" s="30" t="str">
        <f>IF(Skráningarblað!D127=0,"",Skráningarblað!D127)</f>
        <v/>
      </c>
      <c r="H192" s="30" t="str">
        <f>Skráningarblað!O127</f>
        <v/>
      </c>
      <c r="I192" s="30" t="str">
        <f>Skráningarblað!S127</f>
        <v/>
      </c>
      <c r="J192" s="30" t="str">
        <f t="shared" si="5"/>
        <v/>
      </c>
      <c r="K192" s="31">
        <v>2</v>
      </c>
    </row>
    <row r="193" spans="1:11" x14ac:dyDescent="0.35">
      <c r="A193" s="13" t="str">
        <f>IFERROR(INDEX(Leikmannaskrá!$A$2:$D$1156,MATCH(Skráningarblað!A121,Leikmannaskrá!$A$2:$A$1160,0),1),"")</f>
        <v/>
      </c>
      <c r="B193" s="30" t="str">
        <f>Skráningarblað!F121</f>
        <v/>
      </c>
      <c r="C193" s="30" t="str">
        <f>Skráningarblað!G121</f>
        <v/>
      </c>
      <c r="D193" s="30" t="str">
        <f>Skráningarblað!H121</f>
        <v/>
      </c>
      <c r="E193" s="30" t="str">
        <f>Skráningarblað!M121</f>
        <v xml:space="preserve"> -  </v>
      </c>
      <c r="F193" s="30" t="str">
        <f>Skráningarblað!N121</f>
        <v/>
      </c>
      <c r="G193" s="30" t="str">
        <f>IF(Skráningarblað!D121=0,"",Skráningarblað!D121)</f>
        <v/>
      </c>
      <c r="H193" s="30" t="str">
        <f>Skráningarblað!O121</f>
        <v/>
      </c>
      <c r="I193" s="30" t="str">
        <f>Skráningarblað!S121</f>
        <v/>
      </c>
      <c r="J193" s="30" t="str">
        <f t="shared" si="5"/>
        <v/>
      </c>
    </row>
    <row r="194" spans="1:11" x14ac:dyDescent="0.35">
      <c r="A194" s="13" t="str">
        <f>IFERROR(INDEX(Leikmannaskrá!$A$2:$D$1156,MATCH(Skráningarblað!A125,Leikmannaskrá!$A$2:$A$1160,0),1),"")</f>
        <v/>
      </c>
      <c r="B194" s="30" t="str">
        <f>Skráningarblað!F125</f>
        <v/>
      </c>
      <c r="C194" s="30" t="str">
        <f>Skráningarblað!G125</f>
        <v/>
      </c>
      <c r="D194" s="30" t="str">
        <f>Skráningarblað!H125</f>
        <v/>
      </c>
      <c r="E194" s="30" t="str">
        <f>Skráningarblað!M125</f>
        <v xml:space="preserve"> -  </v>
      </c>
      <c r="F194" s="30" t="str">
        <f>Skráningarblað!N125</f>
        <v/>
      </c>
      <c r="G194" s="30" t="str">
        <f>IF(Skráningarblað!D125=0,"",Skráningarblað!D125)</f>
        <v/>
      </c>
      <c r="H194" s="30" t="str">
        <f>Skráningarblað!O125</f>
        <v/>
      </c>
      <c r="I194" s="30" t="str">
        <f>Skráningarblað!S125</f>
        <v/>
      </c>
      <c r="J194" s="30" t="str">
        <f t="shared" si="5"/>
        <v/>
      </c>
      <c r="K194" s="31">
        <v>2</v>
      </c>
    </row>
    <row r="195" spans="1:11" x14ac:dyDescent="0.35">
      <c r="A195" s="13" t="str">
        <f>IFERROR(INDEX(Leikmannaskrá!$A$2:$D$1156,MATCH(Skráningarblað!A128,Leikmannaskrá!$A$2:$A$1160,0),1),"")</f>
        <v/>
      </c>
      <c r="B195" s="30" t="str">
        <f>Skráningarblað!F128</f>
        <v/>
      </c>
      <c r="C195" s="30" t="str">
        <f>Skráningarblað!G128</f>
        <v/>
      </c>
      <c r="D195" s="30" t="str">
        <f>Skráningarblað!H128</f>
        <v/>
      </c>
      <c r="E195" s="30" t="str">
        <f>Skráningarblað!M128</f>
        <v xml:space="preserve"> -  </v>
      </c>
      <c r="F195" s="30" t="str">
        <f>Skráningarblað!N128</f>
        <v/>
      </c>
      <c r="G195" s="30" t="str">
        <f>IF(Skráningarblað!D128=0,"",Skráningarblað!D128)</f>
        <v/>
      </c>
      <c r="H195" s="30" t="str">
        <f>Skráningarblað!O128</f>
        <v/>
      </c>
      <c r="I195" s="30" t="str">
        <f>Skráningarblað!S128</f>
        <v/>
      </c>
      <c r="J195" s="30" t="str">
        <f t="shared" si="5"/>
        <v/>
      </c>
      <c r="K195" s="31">
        <v>2</v>
      </c>
    </row>
    <row r="196" spans="1:11" x14ac:dyDescent="0.35">
      <c r="A196" s="13" t="str">
        <f>IFERROR(INDEX(Leikmannaskrá!$A$2:$D$1156,MATCH(Skráningarblað!A2,Leikmannaskrá!$A$2:$A$1160,0),1),"")</f>
        <v/>
      </c>
      <c r="B196" s="30" t="str">
        <f>Skráningarblað!F2</f>
        <v/>
      </c>
      <c r="C196" s="30" t="str">
        <f>Skráningarblað!G2</f>
        <v/>
      </c>
      <c r="D196" s="30" t="str">
        <f>Skráningarblað!H2</f>
        <v/>
      </c>
      <c r="E196" s="30" t="str">
        <f>Skráningarblað!M2</f>
        <v xml:space="preserve"> -  </v>
      </c>
      <c r="F196" s="30" t="str">
        <f>Skráningarblað!N2</f>
        <v/>
      </c>
      <c r="G196" s="30" t="str">
        <f>IF(Skráningarblað!D2=0,"",Skráningarblað!D2)</f>
        <v/>
      </c>
      <c r="H196" s="30" t="str">
        <f>Skráningarblað!O2</f>
        <v/>
      </c>
      <c r="I196" s="30" t="str">
        <f>Skráningarblað!S2</f>
        <v/>
      </c>
      <c r="J196" s="30" t="str">
        <f t="shared" si="5"/>
        <v/>
      </c>
      <c r="K196" s="31">
        <v>2</v>
      </c>
    </row>
    <row r="197" spans="1:11" x14ac:dyDescent="0.35">
      <c r="A197" s="13" t="str">
        <f>IFERROR(INDEX(Leikmannaskrá!$A$2:$D$1156,MATCH(Skráningarblað!A69,Leikmannaskrá!$A$2:$A$1160,0),1),"")</f>
        <v/>
      </c>
      <c r="B197" s="30" t="str">
        <f>Skráningarblað!F69</f>
        <v/>
      </c>
      <c r="C197" s="30" t="str">
        <f>Skráningarblað!G69</f>
        <v/>
      </c>
      <c r="D197" s="30" t="str">
        <f>Skráningarblað!H69</f>
        <v/>
      </c>
      <c r="E197" s="30" t="str">
        <f>Skráningarblað!M69</f>
        <v xml:space="preserve"> -  </v>
      </c>
      <c r="F197" s="30" t="str">
        <f>Skráningarblað!N69</f>
        <v/>
      </c>
      <c r="G197" s="30" t="str">
        <f>IF(Skráningarblað!D69=0,"",Skráningarblað!D69)</f>
        <v/>
      </c>
      <c r="H197" s="30" t="str">
        <f>Skráningarblað!O69</f>
        <v/>
      </c>
      <c r="I197" s="30" t="str">
        <f>Skráningarblað!S69</f>
        <v/>
      </c>
      <c r="J197" s="30" t="str">
        <f t="shared" si="5"/>
        <v/>
      </c>
      <c r="K197" s="31">
        <v>1</v>
      </c>
    </row>
    <row r="198" spans="1:11" x14ac:dyDescent="0.35">
      <c r="A198" s="13" t="str">
        <f>IFERROR(INDEX(Leikmannaskrá!$A$2:$D$1156,MATCH(Skráningarblað!A68,Leikmannaskrá!$A$2:$A$1160,0),1),"")</f>
        <v/>
      </c>
      <c r="B198" s="30" t="str">
        <f>Skráningarblað!F68</f>
        <v/>
      </c>
      <c r="C198" s="30" t="str">
        <f>Skráningarblað!G68</f>
        <v/>
      </c>
      <c r="D198" s="30" t="str">
        <f>Skráningarblað!H68</f>
        <v/>
      </c>
      <c r="E198" s="30" t="str">
        <f>Skráningarblað!M68</f>
        <v xml:space="preserve"> -  </v>
      </c>
      <c r="F198" s="30" t="str">
        <f>Skráningarblað!N68</f>
        <v/>
      </c>
      <c r="G198" s="30" t="str">
        <f>IF(Skráningarblað!D68=0,"",Skráningarblað!D68)</f>
        <v/>
      </c>
      <c r="H198" s="30" t="str">
        <f>Skráningarblað!O68</f>
        <v/>
      </c>
      <c r="I198" s="30" t="str">
        <f>Skráningarblað!S68</f>
        <v/>
      </c>
      <c r="J198" s="30" t="str">
        <f t="shared" si="5"/>
        <v/>
      </c>
      <c r="K198" s="31">
        <v>1</v>
      </c>
    </row>
    <row r="199" spans="1:11" x14ac:dyDescent="0.35">
      <c r="A199" s="13" t="str">
        <f>IFERROR(INDEX(Leikmannaskrá!$A$2:$D$1156,MATCH(Skráningarblað!A43,Leikmannaskrá!$A$2:$A$1160,0),1),"")</f>
        <v/>
      </c>
      <c r="B199" s="30" t="str">
        <f>Skráningarblað!F43</f>
        <v/>
      </c>
      <c r="C199" s="30" t="str">
        <f>Skráningarblað!G43</f>
        <v/>
      </c>
      <c r="D199" s="30" t="str">
        <f>Skráningarblað!H43</f>
        <v/>
      </c>
      <c r="E199" s="30" t="str">
        <f>Skráningarblað!M43</f>
        <v xml:space="preserve"> -  </v>
      </c>
      <c r="F199" s="30" t="str">
        <f>Skráningarblað!N43</f>
        <v/>
      </c>
      <c r="G199" s="30" t="str">
        <f>IF(Skráningarblað!D43=0,"",Skráningarblað!D43)</f>
        <v/>
      </c>
      <c r="H199" s="30" t="str">
        <f>Skráningarblað!O43</f>
        <v/>
      </c>
      <c r="I199" s="30" t="str">
        <f>Skráningarblað!S43</f>
        <v/>
      </c>
      <c r="J199" s="30" t="str">
        <f t="shared" si="5"/>
        <v/>
      </c>
    </row>
    <row r="200" spans="1:11" x14ac:dyDescent="0.35">
      <c r="A200" s="13" t="str">
        <f>IFERROR(INDEX(Leikmannaskrá!$A$2:$D$1156,MATCH(Skráningarblað!A61,Leikmannaskrá!$A$2:$A$1160,0),1),"")</f>
        <v/>
      </c>
      <c r="B200" s="30" t="str">
        <f>Skráningarblað!F61</f>
        <v/>
      </c>
      <c r="C200" s="30" t="str">
        <f>Skráningarblað!G61</f>
        <v/>
      </c>
      <c r="D200" s="30" t="str">
        <f>Skráningarblað!H61</f>
        <v/>
      </c>
      <c r="E200" s="30" t="str">
        <f>Skráningarblað!M61</f>
        <v xml:space="preserve"> -  </v>
      </c>
      <c r="F200" s="30" t="str">
        <f>Skráningarblað!N61</f>
        <v/>
      </c>
      <c r="G200" s="30" t="str">
        <f>IF(Skráningarblað!D61=0,"",Skráningarblað!D61)</f>
        <v/>
      </c>
      <c r="H200" s="30" t="str">
        <f>Skráningarblað!O61</f>
        <v/>
      </c>
      <c r="I200" s="30" t="str">
        <f>Skráningarblað!S61</f>
        <v/>
      </c>
      <c r="J200" s="30" t="str">
        <f t="shared" si="5"/>
        <v/>
      </c>
      <c r="K200" s="31">
        <v>2</v>
      </c>
    </row>
    <row r="201" spans="1:11" x14ac:dyDescent="0.35">
      <c r="A201" s="13" t="str">
        <f>IFERROR(INDEX(Leikmannaskrá!$A$2:$D$1156,MATCH(Skráningarblað!A155,Leikmannaskrá!$A$2:$A$1160,0),1),"")</f>
        <v/>
      </c>
      <c r="B201" s="30" t="str">
        <f>Skráningarblað!F155</f>
        <v/>
      </c>
      <c r="C201" s="30" t="str">
        <f>Skráningarblað!G155</f>
        <v/>
      </c>
      <c r="D201" s="30" t="str">
        <f>Skráningarblað!H155</f>
        <v/>
      </c>
      <c r="E201" s="30" t="str">
        <f>Skráningarblað!M155</f>
        <v xml:space="preserve"> -  </v>
      </c>
      <c r="F201" s="30" t="str">
        <f>Skráningarblað!N155</f>
        <v/>
      </c>
      <c r="G201" s="30" t="str">
        <f>IF(Skráningarblað!D155=0,"",Skráningarblað!D155)</f>
        <v/>
      </c>
      <c r="H201" s="30" t="str">
        <f>Skráningarblað!O155</f>
        <v/>
      </c>
      <c r="I201" s="30" t="str">
        <f>Skráningarblað!S155</f>
        <v/>
      </c>
      <c r="J201" s="30" t="str">
        <f t="shared" si="5"/>
        <v/>
      </c>
      <c r="K201" s="31">
        <v>1</v>
      </c>
    </row>
    <row r="202" spans="1:11" x14ac:dyDescent="0.35">
      <c r="A202" s="13" t="str">
        <f>IFERROR(INDEX(Leikmannaskrá!$A$2:$D$1156,MATCH(Skráningarblað!A158,Leikmannaskrá!$A$2:$A$1160,0),1),"")</f>
        <v/>
      </c>
      <c r="B202" s="30" t="str">
        <f>Skráningarblað!F158</f>
        <v/>
      </c>
      <c r="C202" s="30" t="str">
        <f>Skráningarblað!G158</f>
        <v/>
      </c>
      <c r="D202" s="30" t="str">
        <f>Skráningarblað!H158</f>
        <v/>
      </c>
      <c r="E202" s="30" t="str">
        <f>Skráningarblað!M158</f>
        <v xml:space="preserve"> -  </v>
      </c>
      <c r="F202" s="30" t="str">
        <f>Skráningarblað!N158</f>
        <v/>
      </c>
      <c r="G202" s="30" t="str">
        <f>IF(Skráningarblað!D158=0,"",Skráningarblað!D158)</f>
        <v/>
      </c>
      <c r="H202" s="30" t="str">
        <f>Skráningarblað!O158</f>
        <v/>
      </c>
      <c r="I202" s="30" t="str">
        <f>Skráningarblað!S158</f>
        <v/>
      </c>
      <c r="J202" s="30" t="str">
        <f t="shared" si="5"/>
        <v/>
      </c>
      <c r="K202" s="31">
        <v>1</v>
      </c>
    </row>
    <row r="203" spans="1:11" x14ac:dyDescent="0.35">
      <c r="A203" s="13" t="str">
        <f>IFERROR(INDEX(Leikmannaskrá!$A$2:$D$1156,MATCH(Skráningarblað!A102,Leikmannaskrá!$A$2:$A$1160,0),1),"")</f>
        <v/>
      </c>
      <c r="B203" s="30" t="str">
        <f>Skráningarblað!F102</f>
        <v/>
      </c>
      <c r="C203" s="30" t="str">
        <f>Skráningarblað!G102</f>
        <v/>
      </c>
      <c r="D203" s="30" t="str">
        <f>Skráningarblað!H102</f>
        <v/>
      </c>
      <c r="E203" s="30" t="str">
        <f>Skráningarblað!M102</f>
        <v xml:space="preserve"> -  </v>
      </c>
      <c r="F203" s="30" t="str">
        <f>Skráningarblað!N102</f>
        <v/>
      </c>
      <c r="G203" s="30" t="str">
        <f>IF(Skráningarblað!D102=0,"",Skráningarblað!D102)</f>
        <v/>
      </c>
      <c r="H203" s="30" t="str">
        <f>Skráningarblað!O102</f>
        <v/>
      </c>
      <c r="I203" s="30" t="str">
        <f>Skráningarblað!S102</f>
        <v/>
      </c>
      <c r="J203" s="30" t="str">
        <f t="shared" si="5"/>
        <v/>
      </c>
      <c r="K203" s="31">
        <v>2</v>
      </c>
    </row>
    <row r="204" spans="1:11" x14ac:dyDescent="0.35">
      <c r="A204" s="13" t="str">
        <f>IFERROR(INDEX(Leikmannaskrá!$A$2:$D$1156,MATCH(Skráningarblað!A129,Leikmannaskrá!$A$2:$A$1160,0),1),"")</f>
        <v/>
      </c>
      <c r="B204" s="30" t="str">
        <f>Skráningarblað!F129</f>
        <v/>
      </c>
      <c r="C204" s="30" t="str">
        <f>Skráningarblað!G129</f>
        <v/>
      </c>
      <c r="D204" s="30" t="str">
        <f>Skráningarblað!H129</f>
        <v/>
      </c>
      <c r="E204" s="30" t="str">
        <f>Skráningarblað!M129</f>
        <v xml:space="preserve"> -  </v>
      </c>
      <c r="F204" s="30" t="str">
        <f>Skráningarblað!N129</f>
        <v/>
      </c>
      <c r="G204" s="30" t="str">
        <f>IF(Skráningarblað!D129=0,"",Skráningarblað!D129)</f>
        <v/>
      </c>
      <c r="H204" s="30" t="str">
        <f>Skráningarblað!O129</f>
        <v/>
      </c>
      <c r="I204" s="30" t="str">
        <f>Skráningarblað!S129</f>
        <v/>
      </c>
      <c r="J204" s="30" t="str">
        <f t="shared" si="5"/>
        <v/>
      </c>
      <c r="K204" s="31">
        <v>1</v>
      </c>
    </row>
    <row r="205" spans="1:11" x14ac:dyDescent="0.35">
      <c r="A205" s="13" t="str">
        <f>IFERROR(INDEX(Leikmannaskrá!$A$2:$D$1156,MATCH(Skráningarblað!A131,Leikmannaskrá!$A$2:$A$1160,0),1),"")</f>
        <v/>
      </c>
      <c r="B205" s="30" t="str">
        <f>Skráningarblað!F131</f>
        <v/>
      </c>
      <c r="C205" s="30" t="str">
        <f>Skráningarblað!G131</f>
        <v/>
      </c>
      <c r="D205" s="30" t="str">
        <f>Skráningarblað!H131</f>
        <v/>
      </c>
      <c r="E205" s="30" t="str">
        <f>Skráningarblað!M131</f>
        <v xml:space="preserve"> -  </v>
      </c>
      <c r="F205" s="30" t="str">
        <f>Skráningarblað!N131</f>
        <v/>
      </c>
      <c r="G205" s="30" t="str">
        <f>IF(Skráningarblað!D131=0,"",Skráningarblað!D131)</f>
        <v/>
      </c>
      <c r="H205" s="30" t="str">
        <f>Skráningarblað!O131</f>
        <v/>
      </c>
      <c r="I205" s="30" t="str">
        <f>Skráningarblað!S131</f>
        <v/>
      </c>
      <c r="J205" s="30" t="str">
        <f t="shared" si="5"/>
        <v/>
      </c>
      <c r="K205" s="31">
        <v>1</v>
      </c>
    </row>
    <row r="206" spans="1:11" x14ac:dyDescent="0.35">
      <c r="A206" s="13" t="str">
        <f>IFERROR(INDEX(Leikmannaskrá!$A$2:$D$1156,MATCH(Skráningarblað!A157,Leikmannaskrá!$A$2:$A$1160,0),1),"")</f>
        <v/>
      </c>
      <c r="B206" s="30" t="str">
        <f>Skráningarblað!F157</f>
        <v/>
      </c>
      <c r="C206" s="30" t="str">
        <f>Skráningarblað!G157</f>
        <v/>
      </c>
      <c r="D206" s="30" t="str">
        <f>Skráningarblað!H157</f>
        <v/>
      </c>
      <c r="E206" s="30" t="str">
        <f>Skráningarblað!M157</f>
        <v xml:space="preserve"> -  </v>
      </c>
      <c r="F206" s="30" t="str">
        <f>Skráningarblað!N157</f>
        <v/>
      </c>
      <c r="G206" s="30" t="str">
        <f>IF(Skráningarblað!D157=0,"",Skráningarblað!D157)</f>
        <v/>
      </c>
      <c r="H206" s="30" t="str">
        <f>Skráningarblað!O157</f>
        <v/>
      </c>
      <c r="I206" s="30" t="str">
        <f>Skráningarblað!S157</f>
        <v/>
      </c>
      <c r="J206" s="30" t="str">
        <f t="shared" si="5"/>
        <v/>
      </c>
    </row>
    <row r="207" spans="1:11" x14ac:dyDescent="0.35">
      <c r="A207" s="13" t="str">
        <f>IFERROR(INDEX(Leikmannaskrá!$A$2:$D$1156,MATCH(Skráningarblað!A160,Leikmannaskrá!$A$2:$A$1160,0),1),"")</f>
        <v/>
      </c>
      <c r="B207" s="30" t="str">
        <f>Skráningarblað!F160</f>
        <v/>
      </c>
      <c r="C207" s="30" t="str">
        <f>Skráningarblað!G160</f>
        <v/>
      </c>
      <c r="D207" s="30" t="str">
        <f>Skráningarblað!H160</f>
        <v/>
      </c>
      <c r="E207" s="30" t="str">
        <f>Skráningarblað!M160</f>
        <v xml:space="preserve"> -  </v>
      </c>
      <c r="F207" s="30" t="str">
        <f>Skráningarblað!N160</f>
        <v/>
      </c>
      <c r="G207" s="30" t="str">
        <f>IF(Skráningarblað!D160=0,"",Skráningarblað!D160)</f>
        <v/>
      </c>
      <c r="H207" s="30" t="str">
        <f>Skráningarblað!O160</f>
        <v/>
      </c>
      <c r="I207" s="30" t="str">
        <f>Skráningarblað!S160</f>
        <v/>
      </c>
      <c r="J207" s="30" t="str">
        <f t="shared" si="5"/>
        <v/>
      </c>
    </row>
    <row r="208" spans="1:11" x14ac:dyDescent="0.35">
      <c r="A208" s="13" t="str">
        <f>IFERROR(INDEX(Leikmannaskrá!$A$2:$D$1156,MATCH(Skráningarblað!A122,Leikmannaskrá!$A$2:$A$1160,0),1),"")</f>
        <v/>
      </c>
      <c r="B208" s="30" t="str">
        <f>Skráningarblað!F122</f>
        <v/>
      </c>
      <c r="C208" s="30" t="str">
        <f>Skráningarblað!G122</f>
        <v/>
      </c>
      <c r="D208" s="30" t="str">
        <f>Skráningarblað!H122</f>
        <v/>
      </c>
      <c r="E208" s="30" t="str">
        <f>Skráningarblað!M122</f>
        <v xml:space="preserve"> -  </v>
      </c>
      <c r="F208" s="30" t="str">
        <f>Skráningarblað!N122</f>
        <v/>
      </c>
      <c r="G208" s="30" t="str">
        <f>IF(Skráningarblað!D122=0,"",Skráningarblað!D122)</f>
        <v/>
      </c>
      <c r="H208" s="30" t="str">
        <f>Skráningarblað!O122</f>
        <v/>
      </c>
      <c r="I208" s="30" t="str">
        <f>Skráningarblað!S122</f>
        <v/>
      </c>
      <c r="J208" s="30" t="str">
        <f t="shared" si="5"/>
        <v/>
      </c>
    </row>
    <row r="209" spans="1:11" x14ac:dyDescent="0.35">
      <c r="A209" s="13" t="str">
        <f>IFERROR(INDEX(Leikmannaskrá!$A$2:$D$1156,MATCH(Skráningarblað!A152,Leikmannaskrá!$A$2:$A$1160,0),1),"")</f>
        <v/>
      </c>
      <c r="B209" s="30" t="str">
        <f>Skráningarblað!F152</f>
        <v/>
      </c>
      <c r="C209" s="30" t="str">
        <f>Skráningarblað!G152</f>
        <v/>
      </c>
      <c r="D209" s="30" t="str">
        <f>Skráningarblað!H152</f>
        <v/>
      </c>
      <c r="E209" s="30" t="str">
        <f>Skráningarblað!M152</f>
        <v xml:space="preserve"> -  </v>
      </c>
      <c r="F209" s="30" t="str">
        <f>Skráningarblað!N152</f>
        <v/>
      </c>
      <c r="G209" s="30" t="str">
        <f>IF(Skráningarblað!D152=0,"",Skráningarblað!D152)</f>
        <v/>
      </c>
      <c r="H209" s="30" t="str">
        <f>Skráningarblað!O152</f>
        <v/>
      </c>
      <c r="I209" s="30" t="str">
        <f>Skráningarblað!S152</f>
        <v/>
      </c>
      <c r="J209" s="30" t="str">
        <f t="shared" si="5"/>
        <v/>
      </c>
      <c r="K209" s="31">
        <v>1</v>
      </c>
    </row>
    <row r="210" spans="1:11" x14ac:dyDescent="0.35">
      <c r="A210" s="13" t="str">
        <f>IFERROR(INDEX(Leikmannaskrá!$A$2:$D$1156,MATCH(Skráningarblað!A42,Leikmannaskrá!$A$2:$A$1160,0),1),"")</f>
        <v/>
      </c>
      <c r="B210" s="30" t="str">
        <f>Skráningarblað!F42</f>
        <v/>
      </c>
      <c r="C210" s="30" t="str">
        <f>Skráningarblað!G42</f>
        <v/>
      </c>
      <c r="D210" s="30" t="str">
        <f>Skráningarblað!H42</f>
        <v/>
      </c>
      <c r="E210" s="30" t="str">
        <f>Skráningarblað!M42</f>
        <v xml:space="preserve"> -  </v>
      </c>
      <c r="F210" s="30" t="str">
        <f>Skráningarblað!N42</f>
        <v/>
      </c>
      <c r="G210" s="30" t="str">
        <f>IF(Skráningarblað!D42=0,"",Skráningarblað!D42)</f>
        <v/>
      </c>
      <c r="H210" s="30" t="str">
        <f>Skráningarblað!O42</f>
        <v/>
      </c>
      <c r="I210" s="30" t="str">
        <f>Skráningarblað!S42</f>
        <v/>
      </c>
      <c r="J210" s="30" t="str">
        <f t="shared" si="5"/>
        <v/>
      </c>
    </row>
    <row r="211" spans="1:11" x14ac:dyDescent="0.35">
      <c r="A211" s="13" t="str">
        <f>IFERROR(INDEX(Leikmannaskrá!$A$2:$D$1156,MATCH(Skráningarblað!A103,Leikmannaskrá!$A$2:$A$1160,0),1),"")</f>
        <v/>
      </c>
      <c r="B211" s="30" t="str">
        <f>Skráningarblað!F103</f>
        <v/>
      </c>
      <c r="C211" s="30" t="str">
        <f>Skráningarblað!G103</f>
        <v/>
      </c>
      <c r="D211" s="30" t="str">
        <f>Skráningarblað!H103</f>
        <v/>
      </c>
      <c r="E211" s="30" t="str">
        <f>Skráningarblað!M103</f>
        <v xml:space="preserve"> -  </v>
      </c>
      <c r="F211" s="30" t="str">
        <f>Skráningarblað!N103</f>
        <v/>
      </c>
      <c r="G211" s="30" t="str">
        <f>IF(Skráningarblað!D103=0,"",Skráningarblað!D103)</f>
        <v/>
      </c>
      <c r="H211" s="30" t="str">
        <f>Skráningarblað!O103</f>
        <v/>
      </c>
      <c r="I211" s="30" t="str">
        <f>Skráningarblað!S103</f>
        <v/>
      </c>
      <c r="J211" s="30" t="str">
        <f t="shared" si="5"/>
        <v/>
      </c>
    </row>
    <row r="212" spans="1:11" x14ac:dyDescent="0.35">
      <c r="A212" s="13" t="str">
        <f>IFERROR(INDEX(Leikmannaskrá!$A$2:$D$1156,MATCH(Skráningarblað!A104,Leikmannaskrá!$A$2:$A$1160,0),1),"")</f>
        <v/>
      </c>
      <c r="B212" s="30" t="str">
        <f>Skráningarblað!F104</f>
        <v/>
      </c>
      <c r="C212" s="30" t="str">
        <f>Skráningarblað!G104</f>
        <v/>
      </c>
      <c r="D212" s="30" t="str">
        <f>Skráningarblað!H104</f>
        <v/>
      </c>
      <c r="E212" s="30" t="str">
        <f>Skráningarblað!M104</f>
        <v xml:space="preserve"> -  </v>
      </c>
      <c r="F212" s="30" t="str">
        <f>Skráningarblað!N104</f>
        <v/>
      </c>
      <c r="G212" s="30" t="str">
        <f>IF(Skráningarblað!D104=0,"",Skráningarblað!D104)</f>
        <v/>
      </c>
      <c r="H212" s="30" t="str">
        <f>Skráningarblað!O104</f>
        <v/>
      </c>
      <c r="I212" s="30" t="str">
        <f>Skráningarblað!S104</f>
        <v/>
      </c>
      <c r="J212" s="30" t="str">
        <f t="shared" si="5"/>
        <v/>
      </c>
    </row>
    <row r="213" spans="1:11" x14ac:dyDescent="0.35">
      <c r="A213" s="13" t="str">
        <f>IFERROR(INDEX(Leikmannaskrá!$A$2:$D$1156,MATCH(Skráningarblað!A105,Leikmannaskrá!$A$2:$A$1160,0),1),"")</f>
        <v/>
      </c>
      <c r="B213" s="30" t="str">
        <f>Skráningarblað!F105</f>
        <v/>
      </c>
      <c r="C213" s="30" t="str">
        <f>Skráningarblað!G105</f>
        <v/>
      </c>
      <c r="D213" s="30" t="str">
        <f>Skráningarblað!H105</f>
        <v/>
      </c>
      <c r="E213" s="30" t="str">
        <f>Skráningarblað!M105</f>
        <v xml:space="preserve"> -  </v>
      </c>
      <c r="F213" s="30" t="str">
        <f>Skráningarblað!N105</f>
        <v/>
      </c>
      <c r="G213" s="30" t="str">
        <f>IF(Skráningarblað!D105=0,"",Skráningarblað!D105)</f>
        <v/>
      </c>
      <c r="H213" s="30" t="str">
        <f>Skráningarblað!O105</f>
        <v/>
      </c>
      <c r="I213" s="30" t="str">
        <f>Skráningarblað!S105</f>
        <v/>
      </c>
      <c r="J213" s="30" t="str">
        <f t="shared" si="5"/>
        <v/>
      </c>
    </row>
    <row r="214" spans="1:11" x14ac:dyDescent="0.35">
      <c r="A214" s="13" t="str">
        <f>IFERROR(INDEX(Leikmannaskrá!$A$2:$D$1156,MATCH(Skráningarblað!A60,Leikmannaskrá!$A$2:$A$1160,0),1),"")</f>
        <v/>
      </c>
      <c r="B214" s="30" t="str">
        <f>Skráningarblað!F60</f>
        <v/>
      </c>
      <c r="C214" s="30" t="str">
        <f>Skráningarblað!G60</f>
        <v/>
      </c>
      <c r="D214" s="30" t="str">
        <f>Skráningarblað!H60</f>
        <v/>
      </c>
      <c r="E214" s="30" t="str">
        <f>Skráningarblað!M60</f>
        <v xml:space="preserve"> -  </v>
      </c>
      <c r="F214" s="30" t="str">
        <f>Skráningarblað!N60</f>
        <v/>
      </c>
      <c r="G214" s="30" t="str">
        <f>IF(Skráningarblað!D60=0,"",Skráningarblað!D60)</f>
        <v/>
      </c>
      <c r="H214" s="30" t="str">
        <f>Skráningarblað!O60</f>
        <v/>
      </c>
      <c r="I214" s="30" t="str">
        <f>Skráningarblað!S60</f>
        <v/>
      </c>
      <c r="J214" s="30" t="str">
        <f t="shared" si="5"/>
        <v/>
      </c>
      <c r="K214" s="31">
        <v>2</v>
      </c>
    </row>
    <row r="215" spans="1:11" x14ac:dyDescent="0.35">
      <c r="A215" s="13" t="str">
        <f>IFERROR(INDEX(Leikmannaskrá!$A$2:$D$1156,MATCH(Skráningarblað!A144,Leikmannaskrá!$A$2:$A$1160,0),1),"")</f>
        <v/>
      </c>
      <c r="B215" s="30" t="str">
        <f>Skráningarblað!F144</f>
        <v/>
      </c>
      <c r="C215" s="30" t="str">
        <f>Skráningarblað!G144</f>
        <v/>
      </c>
      <c r="D215" s="30" t="str">
        <f>Skráningarblað!H144</f>
        <v/>
      </c>
      <c r="E215" s="30" t="str">
        <f>Skráningarblað!M144</f>
        <v xml:space="preserve"> -  </v>
      </c>
      <c r="F215" s="30" t="str">
        <f>Skráningarblað!N144</f>
        <v/>
      </c>
      <c r="G215" s="30" t="str">
        <f>IF(Skráningarblað!D144=0,"",Skráningarblað!D144)</f>
        <v/>
      </c>
      <c r="H215" s="30" t="str">
        <f>Skráningarblað!O144</f>
        <v/>
      </c>
      <c r="I215" s="30" t="str">
        <f>Skráningarblað!S144</f>
        <v/>
      </c>
      <c r="J215" s="30" t="str">
        <f t="shared" si="5"/>
        <v/>
      </c>
    </row>
    <row r="216" spans="1:11" x14ac:dyDescent="0.35">
      <c r="A216" s="13" t="str">
        <f>IFERROR(INDEX(Leikmannaskrá!$A$2:$D$1156,MATCH(Skráningarblað!A164,Leikmannaskrá!$A$2:$A$1160,0),1),"")</f>
        <v/>
      </c>
      <c r="B216" s="30" t="str">
        <f>Skráningarblað!F164</f>
        <v/>
      </c>
      <c r="C216" s="30" t="str">
        <f>Skráningarblað!G164</f>
        <v/>
      </c>
      <c r="D216" s="30" t="str">
        <f>Skráningarblað!H164</f>
        <v/>
      </c>
      <c r="E216" s="30" t="str">
        <f>Skráningarblað!M164</f>
        <v xml:space="preserve"> -  </v>
      </c>
      <c r="F216" s="30" t="str">
        <f>Skráningarblað!N164</f>
        <v/>
      </c>
      <c r="G216" s="30" t="str">
        <f>IF(Skráningarblað!D164=0,"",Skráningarblað!D164)</f>
        <v/>
      </c>
      <c r="H216" s="30" t="str">
        <f>Skráningarblað!O164</f>
        <v/>
      </c>
      <c r="I216" s="30" t="str">
        <f>Skráningarblað!S164</f>
        <v/>
      </c>
      <c r="J216" s="30" t="str">
        <f t="shared" si="5"/>
        <v/>
      </c>
      <c r="K216" s="31">
        <v>1</v>
      </c>
    </row>
    <row r="217" spans="1:11" x14ac:dyDescent="0.35">
      <c r="A217" s="13" t="str">
        <f>IFERROR(INDEX(Leikmannaskrá!$A$2:$D$1156,MATCH(Skráningarblað!A135,Leikmannaskrá!$A$2:$A$1160,0),1),"")</f>
        <v/>
      </c>
      <c r="B217" s="30" t="str">
        <f>Skráningarblað!F135</f>
        <v/>
      </c>
      <c r="C217" s="30" t="str">
        <f>Skráningarblað!G135</f>
        <v/>
      </c>
      <c r="D217" s="30" t="str">
        <f>Skráningarblað!H135</f>
        <v/>
      </c>
      <c r="E217" s="30" t="str">
        <f>Skráningarblað!M135</f>
        <v xml:space="preserve"> -  </v>
      </c>
      <c r="F217" s="30" t="str">
        <f>Skráningarblað!N135</f>
        <v/>
      </c>
      <c r="G217" s="30" t="str">
        <f>IF(Skráningarblað!D135=0,"",Skráningarblað!D135)</f>
        <v/>
      </c>
      <c r="H217" s="30" t="str">
        <f>Skráningarblað!O135</f>
        <v/>
      </c>
      <c r="I217" s="30" t="str">
        <f>Skráningarblað!S135</f>
        <v/>
      </c>
      <c r="J217" s="30" t="str">
        <f t="shared" si="5"/>
        <v/>
      </c>
    </row>
    <row r="218" spans="1:11" x14ac:dyDescent="0.35">
      <c r="A218" s="13" t="str">
        <f>IFERROR(INDEX(Leikmannaskrá!$A$2:$D$1156,MATCH(Skráningarblað!A137,Leikmannaskrá!$A$2:$A$1160,0),1),"")</f>
        <v/>
      </c>
      <c r="B218" s="30" t="str">
        <f>Skráningarblað!F137</f>
        <v/>
      </c>
      <c r="C218" s="30" t="str">
        <f>Skráningarblað!G137</f>
        <v/>
      </c>
      <c r="D218" s="30" t="str">
        <f>Skráningarblað!H137</f>
        <v/>
      </c>
      <c r="E218" s="30" t="str">
        <f>Skráningarblað!M137</f>
        <v xml:space="preserve"> -  </v>
      </c>
      <c r="F218" s="30" t="str">
        <f>Skráningarblað!N137</f>
        <v/>
      </c>
      <c r="G218" s="30" t="str">
        <f>IF(Skráningarblað!D137=0,"",Skráningarblað!D137)</f>
        <v/>
      </c>
      <c r="H218" s="30" t="str">
        <f>Skráningarblað!O137</f>
        <v/>
      </c>
      <c r="I218" s="30" t="str">
        <f>Skráningarblað!S137</f>
        <v/>
      </c>
      <c r="J218" s="30" t="str">
        <f t="shared" ref="J218:J249" si="6">IF(I218="",F218,I218+F218)</f>
        <v/>
      </c>
    </row>
    <row r="219" spans="1:11" x14ac:dyDescent="0.35">
      <c r="A219" s="13" t="str">
        <f>IFERROR(INDEX(Leikmannaskrá!$A$2:$D$1156,MATCH(Skráningarblað!A154,Leikmannaskrá!$A$2:$A$1160,0),1),"")</f>
        <v/>
      </c>
      <c r="B219" s="30" t="str">
        <f>Skráningarblað!F154</f>
        <v/>
      </c>
      <c r="C219" s="30" t="str">
        <f>Skráningarblað!G154</f>
        <v/>
      </c>
      <c r="D219" s="30" t="str">
        <f>Skráningarblað!H154</f>
        <v/>
      </c>
      <c r="E219" s="30" t="str">
        <f>Skráningarblað!M154</f>
        <v xml:space="preserve"> -  </v>
      </c>
      <c r="F219" s="30" t="str">
        <f>Skráningarblað!N154</f>
        <v/>
      </c>
      <c r="G219" s="30" t="str">
        <f>IF(Skráningarblað!D154=0,"",Skráningarblað!D154)</f>
        <v/>
      </c>
      <c r="H219" s="30" t="str">
        <f>Skráningarblað!O154</f>
        <v/>
      </c>
      <c r="I219" s="30" t="str">
        <f>Skráningarblað!S154</f>
        <v/>
      </c>
      <c r="J219" s="30" t="str">
        <f t="shared" si="6"/>
        <v/>
      </c>
    </row>
    <row r="220" spans="1:11" x14ac:dyDescent="0.35">
      <c r="A220" s="13" t="str">
        <f>IFERROR(INDEX(Leikmannaskrá!$A$2:$D$1156,MATCH(Skráningarblað!A139,Leikmannaskrá!$A$2:$A$1160,0),1),"")</f>
        <v/>
      </c>
      <c r="B220" s="30" t="str">
        <f>Skráningarblað!F139</f>
        <v/>
      </c>
      <c r="C220" s="30" t="str">
        <f>Skráningarblað!G139</f>
        <v/>
      </c>
      <c r="D220" s="30" t="str">
        <f>Skráningarblað!H139</f>
        <v/>
      </c>
      <c r="E220" s="30" t="str">
        <f>Skráningarblað!M139</f>
        <v xml:space="preserve"> -  </v>
      </c>
      <c r="F220" s="30" t="str">
        <f>Skráningarblað!N139</f>
        <v/>
      </c>
      <c r="G220" s="30" t="str">
        <f>IF(Skráningarblað!D139=0,"",Skráningarblað!D139)</f>
        <v/>
      </c>
      <c r="H220" s="30" t="str">
        <f>Skráningarblað!O139</f>
        <v/>
      </c>
      <c r="I220" s="30" t="str">
        <f>Skráningarblað!S139</f>
        <v/>
      </c>
      <c r="J220" s="30" t="str">
        <f t="shared" si="6"/>
        <v/>
      </c>
      <c r="K220" s="31">
        <v>1</v>
      </c>
    </row>
    <row r="221" spans="1:11" x14ac:dyDescent="0.35">
      <c r="A221" s="13" t="str">
        <f>IFERROR(INDEX(Leikmannaskrá!$A$2:$D$1156,MATCH(Skráningarblað!A138,Leikmannaskrá!$A$2:$A$1160,0),1),"")</f>
        <v/>
      </c>
      <c r="B221" s="30" t="str">
        <f>Skráningarblað!F138</f>
        <v/>
      </c>
      <c r="C221" s="30" t="str">
        <f>Skráningarblað!G138</f>
        <v/>
      </c>
      <c r="D221" s="30" t="str">
        <f>Skráningarblað!H138</f>
        <v/>
      </c>
      <c r="E221" s="30" t="str">
        <f>Skráningarblað!M138</f>
        <v xml:space="preserve"> -  </v>
      </c>
      <c r="F221" s="30" t="str">
        <f>Skráningarblað!N138</f>
        <v/>
      </c>
      <c r="G221" s="30" t="str">
        <f>IF(Skráningarblað!D138=0,"",Skráningarblað!D138)</f>
        <v/>
      </c>
      <c r="H221" s="30" t="str">
        <f>Skráningarblað!O138</f>
        <v/>
      </c>
      <c r="I221" s="30" t="str">
        <f>Skráningarblað!S138</f>
        <v/>
      </c>
      <c r="J221" s="30" t="str">
        <f t="shared" si="6"/>
        <v/>
      </c>
      <c r="K221" s="31">
        <v>1</v>
      </c>
    </row>
    <row r="222" spans="1:11" x14ac:dyDescent="0.35">
      <c r="A222" s="13" t="str">
        <f>IFERROR(INDEX(Leikmannaskrá!$A$2:$D$1156,MATCH(Skráningarblað!A101,Leikmannaskrá!$A$2:$A$1160,0),1),"")</f>
        <v/>
      </c>
      <c r="B222" s="30" t="str">
        <f>Skráningarblað!F101</f>
        <v/>
      </c>
      <c r="C222" s="30" t="str">
        <f>Skráningarblað!G101</f>
        <v/>
      </c>
      <c r="D222" s="30" t="str">
        <f>Skráningarblað!H101</f>
        <v/>
      </c>
      <c r="E222" s="30" t="str">
        <f>Skráningarblað!M101</f>
        <v xml:space="preserve"> -  </v>
      </c>
      <c r="F222" s="30" t="str">
        <f>Skráningarblað!N101</f>
        <v/>
      </c>
      <c r="G222" s="30" t="str">
        <f>IF(Skráningarblað!D101=0,"",Skráningarblað!D101)</f>
        <v/>
      </c>
      <c r="H222" s="30" t="str">
        <f>Skráningarblað!O101</f>
        <v/>
      </c>
      <c r="I222" s="30" t="str">
        <f>Skráningarblað!S101</f>
        <v/>
      </c>
      <c r="J222" s="30" t="str">
        <f t="shared" si="6"/>
        <v/>
      </c>
      <c r="K222" s="31">
        <v>2</v>
      </c>
    </row>
    <row r="223" spans="1:11" x14ac:dyDescent="0.35">
      <c r="A223" s="13" t="str">
        <f>IFERROR(INDEX(Leikmannaskrá!$A$2:$D$1156,MATCH(Skráningarblað!A150,Leikmannaskrá!$A$2:$A$1160,0),1),"")</f>
        <v/>
      </c>
      <c r="B223" s="30" t="str">
        <f>Skráningarblað!F150</f>
        <v/>
      </c>
      <c r="C223" s="30" t="str">
        <f>Skráningarblað!G150</f>
        <v/>
      </c>
      <c r="D223" s="30" t="str">
        <f>Skráningarblað!H150</f>
        <v/>
      </c>
      <c r="E223" s="30" t="str">
        <f>Skráningarblað!M150</f>
        <v xml:space="preserve"> -  </v>
      </c>
      <c r="F223" s="30" t="str">
        <f>Skráningarblað!N150</f>
        <v/>
      </c>
      <c r="G223" s="30" t="str">
        <f>IF(Skráningarblað!D150=0,"",Skráningarblað!D150)</f>
        <v/>
      </c>
      <c r="H223" s="30" t="str">
        <f>Skráningarblað!O150</f>
        <v/>
      </c>
      <c r="I223" s="30" t="str">
        <f>Skráningarblað!S150</f>
        <v/>
      </c>
      <c r="J223" s="30" t="str">
        <f t="shared" si="6"/>
        <v/>
      </c>
      <c r="K223" s="31">
        <v>1</v>
      </c>
    </row>
    <row r="224" spans="1:11" x14ac:dyDescent="0.35">
      <c r="A224" s="13" t="str">
        <f>IFERROR(INDEX(Leikmannaskrá!$A$2:$D$1156,MATCH(Skráningarblað!A140,Leikmannaskrá!$A$2:$A$1160,0),1),"")</f>
        <v/>
      </c>
      <c r="B224" s="30" t="str">
        <f>Skráningarblað!F140</f>
        <v/>
      </c>
      <c r="C224" s="30" t="str">
        <f>Skráningarblað!G140</f>
        <v/>
      </c>
      <c r="D224" s="30" t="str">
        <f>Skráningarblað!H140</f>
        <v/>
      </c>
      <c r="E224" s="30" t="str">
        <f>Skráningarblað!M140</f>
        <v xml:space="preserve"> -  </v>
      </c>
      <c r="F224" s="30" t="str">
        <f>Skráningarblað!N140</f>
        <v/>
      </c>
      <c r="G224" s="30" t="str">
        <f>IF(Skráningarblað!D140=0,"",Skráningarblað!D140)</f>
        <v/>
      </c>
      <c r="H224" s="30" t="str">
        <f>Skráningarblað!O140</f>
        <v/>
      </c>
      <c r="I224" s="30" t="str">
        <f>Skráningarblað!S140</f>
        <v/>
      </c>
      <c r="J224" s="30" t="str">
        <f t="shared" si="6"/>
        <v/>
      </c>
      <c r="K224" s="31">
        <v>1</v>
      </c>
    </row>
    <row r="225" spans="1:11" x14ac:dyDescent="0.35">
      <c r="A225" s="13" t="str">
        <f>IFERROR(INDEX(Leikmannaskrá!$A$2:$D$1156,MATCH(Skráningarblað!A143,Leikmannaskrá!$A$2:$A$1160,0),1),"")</f>
        <v/>
      </c>
      <c r="B225" s="30" t="str">
        <f>Skráningarblað!F143</f>
        <v/>
      </c>
      <c r="C225" s="30" t="str">
        <f>Skráningarblað!G143</f>
        <v/>
      </c>
      <c r="D225" s="30" t="str">
        <f>Skráningarblað!H143</f>
        <v/>
      </c>
      <c r="E225" s="30" t="str">
        <f>Skráningarblað!M143</f>
        <v xml:space="preserve"> -  </v>
      </c>
      <c r="F225" s="30" t="str">
        <f>Skráningarblað!N143</f>
        <v/>
      </c>
      <c r="G225" s="30" t="str">
        <f>IF(Skráningarblað!D143=0,"",Skráningarblað!D143)</f>
        <v/>
      </c>
      <c r="H225" s="30" t="str">
        <f>Skráningarblað!O143</f>
        <v/>
      </c>
      <c r="I225" s="30" t="str">
        <f>Skráningarblað!S143</f>
        <v/>
      </c>
      <c r="J225" s="30" t="str">
        <f t="shared" si="6"/>
        <v/>
      </c>
      <c r="K225" s="31">
        <v>2</v>
      </c>
    </row>
    <row r="226" spans="1:11" x14ac:dyDescent="0.35">
      <c r="A226" s="13" t="str">
        <f>IFERROR(INDEX(Leikmannaskrá!$A$2:$D$1156,MATCH(Skráningarblað!A63,Leikmannaskrá!$A$2:$A$1160,0),1),"")</f>
        <v/>
      </c>
      <c r="B226" s="30" t="str">
        <f>Skráningarblað!F63</f>
        <v/>
      </c>
      <c r="C226" s="30" t="str">
        <f>Skráningarblað!G63</f>
        <v/>
      </c>
      <c r="D226" s="30" t="str">
        <f>Skráningarblað!H63</f>
        <v/>
      </c>
      <c r="E226" s="30" t="str">
        <f>Skráningarblað!M63</f>
        <v xml:space="preserve"> -  </v>
      </c>
      <c r="F226" s="30" t="str">
        <f>Skráningarblað!N63</f>
        <v/>
      </c>
      <c r="G226" s="30" t="str">
        <f>IF(Skráningarblað!D63=0,"",Skráningarblað!D63)</f>
        <v/>
      </c>
      <c r="H226" s="30" t="str">
        <f>Skráningarblað!O63</f>
        <v/>
      </c>
      <c r="I226" s="30" t="str">
        <f>Skráningarblað!S63</f>
        <v/>
      </c>
      <c r="J226" s="30" t="str">
        <f t="shared" si="6"/>
        <v/>
      </c>
    </row>
    <row r="227" spans="1:11" x14ac:dyDescent="0.35">
      <c r="A227" s="13" t="str">
        <f>IFERROR(INDEX(Leikmannaskrá!$A$2:$D$1156,MATCH(Skráningarblað!A147,Leikmannaskrá!$A$2:$A$1160,0),1),"")</f>
        <v/>
      </c>
      <c r="B227" s="30" t="str">
        <f>Skráningarblað!F147</f>
        <v/>
      </c>
      <c r="C227" s="30" t="str">
        <f>Skráningarblað!G147</f>
        <v/>
      </c>
      <c r="D227" s="30" t="str">
        <f>Skráningarblað!H147</f>
        <v/>
      </c>
      <c r="E227" s="30" t="str">
        <f>Skráningarblað!M147</f>
        <v xml:space="preserve"> -  </v>
      </c>
      <c r="F227" s="30" t="str">
        <f>Skráningarblað!N147</f>
        <v/>
      </c>
      <c r="G227" s="30" t="str">
        <f>IF(Skráningarblað!D147=0,"",Skráningarblað!D147)</f>
        <v/>
      </c>
      <c r="H227" s="30" t="str">
        <f>Skráningarblað!O147</f>
        <v/>
      </c>
      <c r="I227" s="30" t="str">
        <f>Skráningarblað!S147</f>
        <v/>
      </c>
      <c r="J227" s="30" t="str">
        <f t="shared" si="6"/>
        <v/>
      </c>
      <c r="K227" s="31">
        <v>2</v>
      </c>
    </row>
    <row r="228" spans="1:11" x14ac:dyDescent="0.35">
      <c r="A228" s="13" t="str">
        <f>IFERROR(INDEX(Leikmannaskrá!$A$2:$D$1156,MATCH(Skráningarblað!A114,Leikmannaskrá!$A$2:$A$1160,0),1),"")</f>
        <v/>
      </c>
      <c r="B228" s="30" t="str">
        <f>Skráningarblað!F114</f>
        <v/>
      </c>
      <c r="C228" s="30" t="str">
        <f>Skráningarblað!G114</f>
        <v/>
      </c>
      <c r="D228" s="30" t="str">
        <f>Skráningarblað!H114</f>
        <v/>
      </c>
      <c r="E228" s="30" t="str">
        <f>Skráningarblað!M114</f>
        <v xml:space="preserve"> -  </v>
      </c>
      <c r="F228" s="30" t="str">
        <f>Skráningarblað!N114</f>
        <v/>
      </c>
      <c r="G228" s="30" t="str">
        <f>IF(Skráningarblað!D114=0,"",Skráningarblað!D114)</f>
        <v/>
      </c>
      <c r="H228" s="30" t="str">
        <f>Skráningarblað!O114</f>
        <v/>
      </c>
      <c r="I228" s="30" t="str">
        <f>Skráningarblað!S114</f>
        <v/>
      </c>
      <c r="J228" s="30" t="str">
        <f t="shared" si="6"/>
        <v/>
      </c>
    </row>
    <row r="229" spans="1:11" x14ac:dyDescent="0.35">
      <c r="A229" s="13" t="str">
        <f>IFERROR(INDEX(Leikmannaskrá!$A$2:$D$1156,MATCH(Skráningarblað!A167,Leikmannaskrá!$A$2:$A$1160,0),1),"")</f>
        <v/>
      </c>
      <c r="B229" s="30" t="str">
        <f>Skráningarblað!F167</f>
        <v/>
      </c>
      <c r="C229" s="30" t="str">
        <f>Skráningarblað!G167</f>
        <v/>
      </c>
      <c r="D229" s="30" t="str">
        <f>Skráningarblað!H167</f>
        <v/>
      </c>
      <c r="E229" s="30" t="str">
        <f>Skráningarblað!M167</f>
        <v xml:space="preserve"> -  </v>
      </c>
      <c r="F229" s="30" t="str">
        <f>Skráningarblað!N167</f>
        <v/>
      </c>
      <c r="G229" s="30" t="str">
        <f>IF(Skráningarblað!D167=0,"",Skráningarblað!D167)</f>
        <v/>
      </c>
      <c r="H229" s="30" t="str">
        <f>Skráningarblað!O167</f>
        <v/>
      </c>
      <c r="I229" s="30" t="str">
        <f>Skráningarblað!S167</f>
        <v/>
      </c>
      <c r="J229" s="30" t="str">
        <f t="shared" si="6"/>
        <v/>
      </c>
    </row>
    <row r="230" spans="1:11" x14ac:dyDescent="0.35">
      <c r="A230" s="13" t="str">
        <f>IFERROR(INDEX(Leikmannaskrá!$A$2:$D$1156,MATCH(Skráningarblað!A142,Leikmannaskrá!$A$2:$A$1160,0),1),"")</f>
        <v/>
      </c>
      <c r="B230" s="30" t="str">
        <f>Skráningarblað!F142</f>
        <v/>
      </c>
      <c r="C230" s="30" t="str">
        <f>Skráningarblað!G142</f>
        <v/>
      </c>
      <c r="D230" s="30" t="str">
        <f>Skráningarblað!H142</f>
        <v/>
      </c>
      <c r="E230" s="30" t="str">
        <f>Skráningarblað!M142</f>
        <v xml:space="preserve"> -  </v>
      </c>
      <c r="F230" s="30" t="str">
        <f>Skráningarblað!N142</f>
        <v/>
      </c>
      <c r="G230" s="30" t="str">
        <f>IF(Skráningarblað!D142=0,"",Skráningarblað!D142)</f>
        <v/>
      </c>
      <c r="H230" s="30" t="str">
        <f>Skráningarblað!O142</f>
        <v/>
      </c>
      <c r="I230" s="30" t="str">
        <f>Skráningarblað!S142</f>
        <v/>
      </c>
      <c r="J230" s="30" t="str">
        <f t="shared" si="6"/>
        <v/>
      </c>
      <c r="K230" s="31">
        <v>2</v>
      </c>
    </row>
    <row r="231" spans="1:11" x14ac:dyDescent="0.35">
      <c r="A231" s="13" t="str">
        <f>IFERROR(INDEX(Leikmannaskrá!$A$2:$D$1156,MATCH(Skráningarblað!A148,Leikmannaskrá!$A$2:$A$1160,0),1),"")</f>
        <v/>
      </c>
      <c r="B231" s="30" t="str">
        <f>Skráningarblað!F148</f>
        <v/>
      </c>
      <c r="C231" s="30" t="str">
        <f>Skráningarblað!G148</f>
        <v/>
      </c>
      <c r="D231" s="30" t="str">
        <f>Skráningarblað!H148</f>
        <v/>
      </c>
      <c r="E231" s="30" t="str">
        <f>Skráningarblað!M148</f>
        <v xml:space="preserve"> -  </v>
      </c>
      <c r="F231" s="30" t="str">
        <f>Skráningarblað!N148</f>
        <v/>
      </c>
      <c r="G231" s="30" t="str">
        <f>IF(Skráningarblað!D148=0,"",Skráningarblað!D148)</f>
        <v/>
      </c>
      <c r="H231" s="30" t="str">
        <f>Skráningarblað!O148</f>
        <v/>
      </c>
      <c r="I231" s="30" t="str">
        <f>Skráningarblað!S148</f>
        <v/>
      </c>
      <c r="J231" s="30" t="str">
        <f t="shared" si="6"/>
        <v/>
      </c>
    </row>
    <row r="232" spans="1:11" x14ac:dyDescent="0.35">
      <c r="A232" s="13" t="str">
        <f>IFERROR(INDEX(Leikmannaskrá!$A$2:$D$1156,MATCH(Skráningarblað!A166,Leikmannaskrá!$A$2:$A$1160,0),1),"")</f>
        <v/>
      </c>
      <c r="B232" s="30" t="str">
        <f>Skráningarblað!F166</f>
        <v/>
      </c>
      <c r="C232" s="30" t="str">
        <f>Skráningarblað!G166</f>
        <v/>
      </c>
      <c r="D232" s="30" t="str">
        <f>Skráningarblað!H166</f>
        <v/>
      </c>
      <c r="E232" s="30" t="str">
        <f>Skráningarblað!M166</f>
        <v xml:space="preserve"> -  </v>
      </c>
      <c r="F232" s="30" t="str">
        <f>Skráningarblað!N166</f>
        <v/>
      </c>
      <c r="G232" s="30" t="str">
        <f>IF(Skráningarblað!D166=0,"",Skráningarblað!D166)</f>
        <v/>
      </c>
      <c r="H232" s="30" t="str">
        <f>Skráningarblað!O166</f>
        <v/>
      </c>
      <c r="I232" s="30" t="str">
        <f>Skráningarblað!S166</f>
        <v/>
      </c>
      <c r="J232" s="30" t="str">
        <f t="shared" si="6"/>
        <v/>
      </c>
    </row>
    <row r="233" spans="1:11" x14ac:dyDescent="0.35">
      <c r="A233" s="13" t="str">
        <f>IFERROR(INDEX(Leikmannaskrá!$A$2:$D$1156,MATCH(Skráningarblað!A70,Leikmannaskrá!$A$2:$A$1160,0),1),"")</f>
        <v/>
      </c>
      <c r="B233" s="30" t="str">
        <f>Skráningarblað!F70</f>
        <v/>
      </c>
      <c r="C233" s="30" t="str">
        <f>Skráningarblað!G70</f>
        <v/>
      </c>
      <c r="D233" s="30" t="str">
        <f>Skráningarblað!H70</f>
        <v/>
      </c>
      <c r="E233" s="30" t="str">
        <f>Skráningarblað!M70</f>
        <v xml:space="preserve"> -  </v>
      </c>
      <c r="F233" s="30" t="str">
        <f>Skráningarblað!N70</f>
        <v/>
      </c>
      <c r="G233" s="30" t="str">
        <f>IF(Skráningarblað!D70=0,"",Skráningarblað!D70)</f>
        <v/>
      </c>
      <c r="H233" s="30" t="str">
        <f>Skráningarblað!O70</f>
        <v/>
      </c>
      <c r="I233" s="30" t="str">
        <f>Skráningarblað!S70</f>
        <v/>
      </c>
      <c r="J233" s="30" t="str">
        <f t="shared" si="6"/>
        <v/>
      </c>
      <c r="K233" s="31">
        <v>2</v>
      </c>
    </row>
    <row r="234" spans="1:11" x14ac:dyDescent="0.35">
      <c r="A234" s="13" t="str">
        <f>IFERROR(INDEX(Leikmannaskrá!$A$2:$D$1156,MATCH(Skráningarblað!A124,Leikmannaskrá!$A$2:$A$1160,0),1),"")</f>
        <v/>
      </c>
      <c r="B234" s="30" t="str">
        <f>Skráningarblað!F124</f>
        <v/>
      </c>
      <c r="C234" s="30" t="str">
        <f>Skráningarblað!G124</f>
        <v/>
      </c>
      <c r="D234" s="30" t="str">
        <f>Skráningarblað!H124</f>
        <v/>
      </c>
      <c r="E234" s="30" t="str">
        <f>Skráningarblað!M124</f>
        <v xml:space="preserve"> -  </v>
      </c>
      <c r="F234" s="30" t="str">
        <f>Skráningarblað!N124</f>
        <v/>
      </c>
      <c r="G234" s="30" t="str">
        <f>IF(Skráningarblað!D124=0,"",Skráningarblað!D124)</f>
        <v/>
      </c>
      <c r="H234" s="30" t="str">
        <f>Skráningarblað!O124</f>
        <v/>
      </c>
      <c r="I234" s="30" t="str">
        <f>Skráningarblað!S124</f>
        <v/>
      </c>
      <c r="J234" s="30" t="str">
        <f t="shared" si="6"/>
        <v/>
      </c>
    </row>
    <row r="235" spans="1:11" x14ac:dyDescent="0.35">
      <c r="A235" s="13" t="str">
        <f>IFERROR(INDEX(Leikmannaskrá!$A$2:$D$1156,MATCH(Skráningarblað!A3,Leikmannaskrá!$A$2:$A$1160,0),1),"")</f>
        <v/>
      </c>
      <c r="B235" s="30" t="str">
        <f>Skráningarblað!F3</f>
        <v/>
      </c>
      <c r="C235" s="30" t="str">
        <f>Skráningarblað!G3</f>
        <v/>
      </c>
      <c r="D235" s="30" t="str">
        <f>Skráningarblað!H3</f>
        <v/>
      </c>
      <c r="E235" s="30" t="str">
        <f>Skráningarblað!M3</f>
        <v xml:space="preserve"> -  </v>
      </c>
      <c r="F235" s="30" t="str">
        <f>Skráningarblað!N3</f>
        <v/>
      </c>
      <c r="G235" s="30" t="str">
        <f>IF(Skráningarblað!D3=0,"",Skráningarblað!D3)</f>
        <v/>
      </c>
      <c r="H235" s="30" t="str">
        <f>Skráningarblað!O3</f>
        <v/>
      </c>
      <c r="I235" s="30" t="str">
        <f>Skráningarblað!S3</f>
        <v/>
      </c>
      <c r="J235" s="30" t="str">
        <f t="shared" si="6"/>
        <v/>
      </c>
    </row>
    <row r="236" spans="1:11" x14ac:dyDescent="0.35">
      <c r="A236" s="13" t="str">
        <f>IFERROR(INDEX(Leikmannaskrá!$A$2:$D$1156,MATCH(Skráningarblað!A86,Leikmannaskrá!$A$2:$A$1160,0),1),"")</f>
        <v/>
      </c>
      <c r="B236" s="30" t="str">
        <f>Skráningarblað!F86</f>
        <v/>
      </c>
      <c r="C236" s="30" t="str">
        <f>Skráningarblað!G86</f>
        <v/>
      </c>
      <c r="D236" s="30" t="str">
        <f>Skráningarblað!H86</f>
        <v/>
      </c>
      <c r="E236" s="30" t="str">
        <f>Skráningarblað!M86</f>
        <v xml:space="preserve"> -  </v>
      </c>
      <c r="F236" s="30" t="str">
        <f>Skráningarblað!N86</f>
        <v/>
      </c>
      <c r="G236" s="30" t="str">
        <f>IF(Skráningarblað!D86=0,"",Skráningarblað!D86)</f>
        <v/>
      </c>
      <c r="H236" s="30" t="str">
        <f>Skráningarblað!O86</f>
        <v/>
      </c>
      <c r="I236" s="30" t="str">
        <f>Skráningarblað!S86</f>
        <v/>
      </c>
      <c r="J236" s="30" t="str">
        <f t="shared" si="6"/>
        <v/>
      </c>
      <c r="K236" s="31">
        <v>2</v>
      </c>
    </row>
    <row r="237" spans="1:11" x14ac:dyDescent="0.35">
      <c r="A237" s="13" t="str">
        <f>IFERROR(INDEX(Leikmannaskrá!$A$2:$D$1156,MATCH(Skráningarblað!A76,Leikmannaskrá!$A$2:$A$1160,0),1),"")</f>
        <v/>
      </c>
      <c r="B237" s="30" t="str">
        <f>Skráningarblað!F76</f>
        <v/>
      </c>
      <c r="C237" s="30" t="str">
        <f>Skráningarblað!G76</f>
        <v/>
      </c>
      <c r="D237" s="30" t="str">
        <f>Skráningarblað!H76</f>
        <v/>
      </c>
      <c r="E237" s="30" t="str">
        <f>Skráningarblað!M76</f>
        <v xml:space="preserve"> -  </v>
      </c>
      <c r="F237" s="30" t="str">
        <f>Skráningarblað!N76</f>
        <v/>
      </c>
      <c r="G237" s="30" t="str">
        <f>IF(Skráningarblað!D76=0,"",Skráningarblað!D76)</f>
        <v/>
      </c>
      <c r="H237" s="30" t="str">
        <f>Skráningarblað!O76</f>
        <v/>
      </c>
      <c r="I237" s="30" t="str">
        <f>Skráningarblað!S76</f>
        <v/>
      </c>
      <c r="J237" s="30" t="str">
        <f t="shared" si="6"/>
        <v/>
      </c>
    </row>
    <row r="238" spans="1:11" x14ac:dyDescent="0.35">
      <c r="A238" s="13" t="str">
        <f>IFERROR(INDEX(Leikmannaskrá!$A$2:$D$1156,MATCH(Skráningarblað!A106,Leikmannaskrá!$A$2:$A$1160,0),1),"")</f>
        <v/>
      </c>
      <c r="B238" s="30" t="str">
        <f>Skráningarblað!F106</f>
        <v/>
      </c>
      <c r="C238" s="30" t="str">
        <f>Skráningarblað!G106</f>
        <v/>
      </c>
      <c r="D238" s="30" t="str">
        <f>Skráningarblað!H106</f>
        <v/>
      </c>
      <c r="E238" s="30" t="str">
        <f>Skráningarblað!M106</f>
        <v xml:space="preserve"> -  </v>
      </c>
      <c r="F238" s="30" t="str">
        <f>Skráningarblað!N106</f>
        <v/>
      </c>
      <c r="G238" s="30" t="str">
        <f>IF(Skráningarblað!D106=0,"",Skráningarblað!D106)</f>
        <v/>
      </c>
      <c r="H238" s="30" t="str">
        <f>Skráningarblað!O106</f>
        <v/>
      </c>
      <c r="I238" s="30" t="str">
        <f>Skráningarblað!S106</f>
        <v/>
      </c>
      <c r="J238" s="30" t="str">
        <f t="shared" si="6"/>
        <v/>
      </c>
    </row>
    <row r="239" spans="1:11" x14ac:dyDescent="0.35">
      <c r="A239" s="13" t="str">
        <f>IFERROR(INDEX(Leikmannaskrá!$A$2:$D$1156,MATCH(Skráningarblað!A145,Leikmannaskrá!$A$2:$A$1160,0),1),"")</f>
        <v/>
      </c>
      <c r="B239" s="30" t="str">
        <f>Skráningarblað!F145</f>
        <v/>
      </c>
      <c r="C239" s="30" t="str">
        <f>Skráningarblað!G145</f>
        <v/>
      </c>
      <c r="D239" s="30" t="str">
        <f>Skráningarblað!H145</f>
        <v/>
      </c>
      <c r="E239" s="30" t="str">
        <f>Skráningarblað!M145</f>
        <v xml:space="preserve"> -  </v>
      </c>
      <c r="F239" s="30" t="str">
        <f>Skráningarblað!N145</f>
        <v/>
      </c>
      <c r="G239" s="30" t="str">
        <f>IF(Skráningarblað!D145=0,"",Skráningarblað!D145)</f>
        <v/>
      </c>
      <c r="H239" s="30" t="str">
        <f>Skráningarblað!O145</f>
        <v/>
      </c>
      <c r="I239" s="30" t="str">
        <f>Skráningarblað!S145</f>
        <v/>
      </c>
      <c r="J239" s="30" t="str">
        <f t="shared" si="6"/>
        <v/>
      </c>
      <c r="K239" s="31">
        <v>2</v>
      </c>
    </row>
    <row r="240" spans="1:11" x14ac:dyDescent="0.35">
      <c r="A240" s="13" t="str">
        <f>IFERROR(INDEX(Leikmannaskrá!$A$2:$D$1156,MATCH(Skráningarblað!A75,Leikmannaskrá!$A$2:$A$1160,0),1),"")</f>
        <v/>
      </c>
      <c r="B240" s="30" t="str">
        <f>Skráningarblað!F75</f>
        <v/>
      </c>
      <c r="C240" s="30" t="str">
        <f>Skráningarblað!G75</f>
        <v/>
      </c>
      <c r="D240" s="30" t="str">
        <f>Skráningarblað!H75</f>
        <v/>
      </c>
      <c r="E240" s="30" t="str">
        <f>Skráningarblað!M75</f>
        <v xml:space="preserve"> -  </v>
      </c>
      <c r="F240" s="30" t="str">
        <f>Skráningarblað!N75</f>
        <v/>
      </c>
      <c r="G240" s="30" t="str">
        <f>IF(Skráningarblað!D75=0,"",Skráningarblað!D75)</f>
        <v/>
      </c>
      <c r="H240" s="30" t="str">
        <f>Skráningarblað!O75</f>
        <v/>
      </c>
      <c r="I240" s="30" t="str">
        <f>Skráningarblað!S75</f>
        <v/>
      </c>
      <c r="J240" s="30" t="str">
        <f t="shared" si="6"/>
        <v/>
      </c>
    </row>
    <row r="241" spans="1:11" x14ac:dyDescent="0.35">
      <c r="A241" s="13" t="str">
        <f>IFERROR(INDEX(Leikmannaskrá!$A$2:$D$1156,MATCH(Skráningarblað!A79,Leikmannaskrá!$A$2:$A$1160,0),1),"")</f>
        <v/>
      </c>
      <c r="B241" s="30" t="str">
        <f>Skráningarblað!F79</f>
        <v/>
      </c>
      <c r="C241" s="30" t="str">
        <f>Skráningarblað!G79</f>
        <v/>
      </c>
      <c r="D241" s="30" t="str">
        <f>Skráningarblað!H79</f>
        <v/>
      </c>
      <c r="E241" s="30" t="str">
        <f>Skráningarblað!M79</f>
        <v xml:space="preserve"> -  </v>
      </c>
      <c r="F241" s="30" t="str">
        <f>Skráningarblað!N79</f>
        <v/>
      </c>
      <c r="G241" s="30" t="str">
        <f>IF(Skráningarblað!D79=0,"",Skráningarblað!D79)</f>
        <v/>
      </c>
      <c r="H241" s="30" t="str">
        <f>Skráningarblað!O79</f>
        <v/>
      </c>
      <c r="I241" s="30" t="str">
        <f>Skráningarblað!S79</f>
        <v/>
      </c>
      <c r="J241" s="30" t="str">
        <f t="shared" si="6"/>
        <v/>
      </c>
    </row>
    <row r="242" spans="1:11" x14ac:dyDescent="0.35">
      <c r="A242" s="13" t="str">
        <f>IFERROR(INDEX(Leikmannaskrá!$A$2:$D$1156,MATCH(Skráningarblað!A165,Leikmannaskrá!$A$2:$A$1160,0),1),"")</f>
        <v/>
      </c>
      <c r="B242" s="30" t="str">
        <f>Skráningarblað!F165</f>
        <v/>
      </c>
      <c r="C242" s="30" t="str">
        <f>Skráningarblað!G165</f>
        <v/>
      </c>
      <c r="D242" s="30" t="str">
        <f>Skráningarblað!H165</f>
        <v/>
      </c>
      <c r="E242" s="30" t="str">
        <f>Skráningarblað!M165</f>
        <v xml:space="preserve"> -  </v>
      </c>
      <c r="F242" s="30" t="str">
        <f>Skráningarblað!N165</f>
        <v/>
      </c>
      <c r="G242" s="30" t="str">
        <f>IF(Skráningarblað!D165=0,"",Skráningarblað!D165)</f>
        <v/>
      </c>
      <c r="H242" s="30" t="str">
        <f>Skráningarblað!O165</f>
        <v/>
      </c>
      <c r="I242" s="30" t="str">
        <f>Skráningarblað!S165</f>
        <v/>
      </c>
      <c r="J242" s="30" t="str">
        <f t="shared" si="6"/>
        <v/>
      </c>
    </row>
    <row r="243" spans="1:11" x14ac:dyDescent="0.35">
      <c r="A243" s="13" t="str">
        <f>IFERROR(INDEX(Leikmannaskrá!$A$2:$D$1156,MATCH(Skráningarblað!A80,Leikmannaskrá!$A$2:$A$1160,0),1),"")</f>
        <v/>
      </c>
      <c r="B243" s="30" t="str">
        <f>Skráningarblað!F80</f>
        <v/>
      </c>
      <c r="C243" s="30" t="str">
        <f>Skráningarblað!G80</f>
        <v/>
      </c>
      <c r="D243" s="30" t="str">
        <f>Skráningarblað!H80</f>
        <v/>
      </c>
      <c r="E243" s="30" t="str">
        <f>Skráningarblað!M80</f>
        <v xml:space="preserve"> -  </v>
      </c>
      <c r="F243" s="30" t="str">
        <f>Skráningarblað!N80</f>
        <v/>
      </c>
      <c r="G243" s="30" t="str">
        <f>IF(Skráningarblað!D80=0,"",Skráningarblað!D80)</f>
        <v/>
      </c>
      <c r="H243" s="30" t="str">
        <f>Skráningarblað!O80</f>
        <v/>
      </c>
      <c r="I243" s="30" t="str">
        <f>Skráningarblað!S80</f>
        <v/>
      </c>
      <c r="J243" s="30" t="str">
        <f t="shared" si="6"/>
        <v/>
      </c>
    </row>
    <row r="244" spans="1:11" x14ac:dyDescent="0.35">
      <c r="A244" s="13" t="str">
        <f>IFERROR(INDEX(Leikmannaskrá!$A$2:$D$1156,MATCH(Skráningarblað!A62,Leikmannaskrá!$A$2:$A$1160,0),1),"")</f>
        <v/>
      </c>
      <c r="B244" s="30" t="str">
        <f>Skráningarblað!F62</f>
        <v/>
      </c>
      <c r="C244" s="30" t="str">
        <f>Skráningarblað!G62</f>
        <v/>
      </c>
      <c r="D244" s="30" t="str">
        <f>Skráningarblað!H62</f>
        <v/>
      </c>
      <c r="E244" s="30" t="str">
        <f>Skráningarblað!M62</f>
        <v xml:space="preserve"> -  </v>
      </c>
      <c r="F244" s="30" t="str">
        <f>Skráningarblað!N62</f>
        <v/>
      </c>
      <c r="G244" s="30" t="str">
        <f>IF(Skráningarblað!D62=0,"",Skráningarblað!D62)</f>
        <v/>
      </c>
      <c r="H244" s="30" t="str">
        <f>Skráningarblað!O62</f>
        <v/>
      </c>
      <c r="I244" s="30" t="str">
        <f>Skráningarblað!S62</f>
        <v/>
      </c>
      <c r="J244" s="30" t="str">
        <f t="shared" si="6"/>
        <v/>
      </c>
    </row>
    <row r="245" spans="1:11" x14ac:dyDescent="0.35">
      <c r="A245" s="13" t="str">
        <f>IFERROR(INDEX(Leikmannaskrá!$A$2:$D$1156,MATCH(Skráningarblað!A115,Leikmannaskrá!$A$2:$A$1160,0),1),"")</f>
        <v/>
      </c>
      <c r="B245" s="30" t="str">
        <f>Skráningarblað!F115</f>
        <v/>
      </c>
      <c r="C245" s="30" t="str">
        <f>Skráningarblað!G115</f>
        <v/>
      </c>
      <c r="D245" s="30" t="str">
        <f>Skráningarblað!H115</f>
        <v/>
      </c>
      <c r="E245" s="30" t="str">
        <f>Skráningarblað!M115</f>
        <v xml:space="preserve"> -  </v>
      </c>
      <c r="F245" s="30" t="str">
        <f>Skráningarblað!N115</f>
        <v/>
      </c>
      <c r="G245" s="30" t="str">
        <f>IF(Skráningarblað!D115=0,"",Skráningarblað!D115)</f>
        <v/>
      </c>
      <c r="H245" s="30" t="str">
        <f>Skráningarblað!O115</f>
        <v/>
      </c>
      <c r="I245" s="30" t="str">
        <f>Skráningarblað!S115</f>
        <v/>
      </c>
      <c r="J245" s="30" t="str">
        <f t="shared" si="6"/>
        <v/>
      </c>
    </row>
    <row r="246" spans="1:11" x14ac:dyDescent="0.35">
      <c r="A246" s="13" t="str">
        <f>IFERROR(INDEX(Leikmannaskrá!$A$2:$D$1156,MATCH(Skráningarblað!A85,Leikmannaskrá!$A$2:$A$1160,0),1),"")</f>
        <v/>
      </c>
      <c r="B246" s="30" t="str">
        <f>Skráningarblað!F85</f>
        <v/>
      </c>
      <c r="C246" s="30" t="str">
        <f>Skráningarblað!G85</f>
        <v/>
      </c>
      <c r="D246" s="30" t="str">
        <f>Skráningarblað!H85</f>
        <v/>
      </c>
      <c r="E246" s="30" t="str">
        <f>Skráningarblað!M85</f>
        <v xml:space="preserve"> -  </v>
      </c>
      <c r="F246" s="30" t="str">
        <f>Skráningarblað!N85</f>
        <v/>
      </c>
      <c r="G246" s="30" t="str">
        <f>IF(Skráningarblað!D85=0,"",Skráningarblað!D85)</f>
        <v/>
      </c>
      <c r="H246" s="30" t="str">
        <f>Skráningarblað!O85</f>
        <v/>
      </c>
      <c r="I246" s="30" t="str">
        <f>Skráningarblað!S85</f>
        <v/>
      </c>
      <c r="J246" s="30" t="str">
        <f t="shared" si="6"/>
        <v/>
      </c>
      <c r="K246" s="31">
        <v>2</v>
      </c>
    </row>
    <row r="247" spans="1:11" x14ac:dyDescent="0.35">
      <c r="A247" s="13" t="str">
        <f>IFERROR(INDEX(Leikmannaskrá!$A$2:$D$1156,MATCH(Skráningarblað!A169,Leikmannaskrá!$A$2:$A$1160,0),1),"")</f>
        <v/>
      </c>
      <c r="B247" s="30" t="str">
        <f>Skráningarblað!F169</f>
        <v/>
      </c>
      <c r="C247" s="30" t="str">
        <f>Skráningarblað!G169</f>
        <v/>
      </c>
      <c r="D247" s="30" t="str">
        <f>Skráningarblað!H169</f>
        <v/>
      </c>
      <c r="E247" s="30" t="str">
        <f>Skráningarblað!M169</f>
        <v xml:space="preserve"> -  </v>
      </c>
      <c r="F247" s="30" t="str">
        <f>Skráningarblað!N169</f>
        <v/>
      </c>
      <c r="G247" s="30" t="str">
        <f>IF(Skráningarblað!D169=0,"",Skráningarblað!D169)</f>
        <v/>
      </c>
      <c r="H247" s="30" t="str">
        <f>Skráningarblað!O169</f>
        <v/>
      </c>
      <c r="I247" s="30" t="str">
        <f>Skráningarblað!S169</f>
        <v/>
      </c>
      <c r="J247" s="30" t="str">
        <f t="shared" si="6"/>
        <v/>
      </c>
    </row>
    <row r="248" spans="1:11" x14ac:dyDescent="0.35">
      <c r="A248" s="13" t="str">
        <f>IFERROR(INDEX(Leikmannaskrá!$A$2:$D$1156,MATCH(Skráningarblað!A170,Leikmannaskrá!$A$2:$A$1160,0),1),"")</f>
        <v/>
      </c>
      <c r="B248" s="30" t="str">
        <f>Skráningarblað!F170</f>
        <v/>
      </c>
      <c r="C248" s="30" t="str">
        <f>Skráningarblað!G170</f>
        <v/>
      </c>
      <c r="D248" s="30" t="str">
        <f>Skráningarblað!H170</f>
        <v/>
      </c>
      <c r="E248" s="30" t="str">
        <f>Skráningarblað!M170</f>
        <v xml:space="preserve"> -  </v>
      </c>
      <c r="F248" s="30" t="str">
        <f>Skráningarblað!N170</f>
        <v/>
      </c>
      <c r="G248" s="30" t="str">
        <f>IF(Skráningarblað!D170=0,"",Skráningarblað!D170)</f>
        <v/>
      </c>
      <c r="H248" s="30" t="str">
        <f>Skráningarblað!O170</f>
        <v/>
      </c>
      <c r="I248" s="30" t="str">
        <f>Skráningarblað!S170</f>
        <v/>
      </c>
      <c r="J248" s="30" t="str">
        <f t="shared" si="6"/>
        <v/>
      </c>
    </row>
    <row r="249" spans="1:11" x14ac:dyDescent="0.35">
      <c r="A249" s="13" t="str">
        <f>IFERROR(INDEX(Leikmannaskrá!$A$2:$D$1156,MATCH(Skráningarblað!A171,Leikmannaskrá!$A$2:$A$1160,0),1),"")</f>
        <v/>
      </c>
      <c r="B249" s="30" t="str">
        <f>Skráningarblað!F171</f>
        <v/>
      </c>
      <c r="C249" s="30" t="str">
        <f>Skráningarblað!G171</f>
        <v/>
      </c>
      <c r="D249" s="30" t="str">
        <f>Skráningarblað!H171</f>
        <v/>
      </c>
      <c r="E249" s="30" t="str">
        <f>Skráningarblað!M171</f>
        <v xml:space="preserve"> -  </v>
      </c>
      <c r="F249" s="30" t="str">
        <f>Skráningarblað!N171</f>
        <v/>
      </c>
      <c r="G249" s="30" t="str">
        <f>IF(Skráningarblað!D171=0,"",Skráningarblað!D171)</f>
        <v/>
      </c>
      <c r="H249" s="30" t="str">
        <f>Skráningarblað!O171</f>
        <v/>
      </c>
      <c r="I249" s="30" t="str">
        <f>Skráningarblað!S171</f>
        <v/>
      </c>
      <c r="J249" s="30" t="str">
        <f t="shared" si="6"/>
        <v/>
      </c>
    </row>
    <row r="250" spans="1:11" x14ac:dyDescent="0.35">
      <c r="A250" s="13" t="str">
        <f>IFERROR(INDEX(Leikmannaskrá!$A$2:$D$1156,MATCH(Skráningarblað!A78,Leikmannaskrá!$A$2:$A$1160,0),1),"")</f>
        <v/>
      </c>
      <c r="B250" s="30" t="str">
        <f>Skráningarblað!F78</f>
        <v/>
      </c>
      <c r="C250" s="30" t="str">
        <f>Skráningarblað!G78</f>
        <v/>
      </c>
      <c r="D250" s="30" t="str">
        <f>Skráningarblað!H78</f>
        <v/>
      </c>
      <c r="E250" s="30" t="str">
        <f>Skráningarblað!M78</f>
        <v xml:space="preserve"> -  </v>
      </c>
      <c r="F250" s="30" t="str">
        <f>Skráningarblað!N78</f>
        <v/>
      </c>
      <c r="G250" s="30" t="str">
        <f>IF(Skráningarblað!D78=0,"",Skráningarblað!D78)</f>
        <v/>
      </c>
      <c r="H250" s="30" t="str">
        <f>Skráningarblað!O78</f>
        <v/>
      </c>
      <c r="I250" s="30" t="str">
        <f>Skráningarblað!S78</f>
        <v/>
      </c>
      <c r="J250" s="30" t="str">
        <f>IF(I250="",F250,I250+F250)</f>
        <v/>
      </c>
    </row>
    <row r="251" spans="1:11" x14ac:dyDescent="0.35">
      <c r="A251" s="13" t="str">
        <f>IFERROR(INDEX(Leikmannaskrá!$A$2:$D$1156,MATCH(Skráningarblað!A77,Leikmannaskrá!$A$2:$A$1160,0),1),"")</f>
        <v/>
      </c>
      <c r="B251" s="30" t="str">
        <f>Skráningarblað!F77</f>
        <v/>
      </c>
      <c r="C251" s="30" t="str">
        <f>Skráningarblað!G77</f>
        <v/>
      </c>
      <c r="D251" s="30" t="str">
        <f>Skráningarblað!H77</f>
        <v/>
      </c>
      <c r="E251" s="30" t="str">
        <f>Skráningarblað!M77</f>
        <v xml:space="preserve"> -  </v>
      </c>
      <c r="F251" s="30" t="str">
        <f>Skráningarblað!N77</f>
        <v/>
      </c>
      <c r="G251" s="30" t="str">
        <f>IF(Skráningarblað!D77=0,"",Skráningarblað!D77)</f>
        <v/>
      </c>
      <c r="H251" s="30" t="str">
        <f>Skráningarblað!O77</f>
        <v/>
      </c>
      <c r="I251" s="30" t="str">
        <f>Skráningarblað!S77</f>
        <v/>
      </c>
      <c r="J251" s="30" t="str">
        <f>IF(I251="",F251,I251+F251)</f>
        <v/>
      </c>
    </row>
    <row r="252" spans="1:11" x14ac:dyDescent="0.35">
      <c r="A252" s="13" t="str">
        <f>IFERROR(INDEX(Leikmannaskrá!$A$2:$D$1156,MATCH(Skráningarblað!A112,Leikmannaskrá!$A$2:$A$1160,0),1),"")</f>
        <v/>
      </c>
      <c r="B252" s="30" t="str">
        <f>Skráningarblað!F112</f>
        <v/>
      </c>
      <c r="C252" s="30" t="str">
        <f>Skráningarblað!G112</f>
        <v/>
      </c>
      <c r="D252" s="30" t="str">
        <f>Skráningarblað!H112</f>
        <v/>
      </c>
      <c r="E252" s="30" t="str">
        <f>Skráningarblað!M112</f>
        <v xml:space="preserve"> -  </v>
      </c>
      <c r="F252" s="30" t="str">
        <f>Skráningarblað!N112</f>
        <v/>
      </c>
      <c r="G252" s="30" t="str">
        <f>IF(Skráningarblað!D112=0,"",Skráningarblað!D112)</f>
        <v/>
      </c>
      <c r="H252" s="30" t="str">
        <f>Skráningarblað!O112</f>
        <v/>
      </c>
      <c r="I252" s="30" t="str">
        <f>Skráningarblað!S112</f>
        <v/>
      </c>
      <c r="J252" s="30" t="str">
        <f>IF(I252="",F252,I252+F252)</f>
        <v/>
      </c>
    </row>
    <row r="253" spans="1:11" x14ac:dyDescent="0.35">
      <c r="A253" s="13" t="str">
        <f>IFERROR(INDEX(Leikmannaskrá!$A$2:$D$1156,MATCH(Skráningarblað!A172,Leikmannaskrá!$A$2:$A$1160,0),1),"")</f>
        <v/>
      </c>
      <c r="B253" s="30" t="str">
        <f>Skráningarblað!F172</f>
        <v/>
      </c>
      <c r="C253" s="30" t="str">
        <f>Skráningarblað!G172</f>
        <v/>
      </c>
      <c r="D253" s="30" t="str">
        <f>Skráningarblað!H172</f>
        <v/>
      </c>
      <c r="E253" s="30" t="str">
        <f>Skráningarblað!M172</f>
        <v xml:space="preserve"> -  </v>
      </c>
      <c r="F253" s="30" t="str">
        <f>Skráningarblað!N172</f>
        <v/>
      </c>
      <c r="G253" s="30" t="str">
        <f>IF(Skráningarblað!D172=0,"",Skráningarblað!D172)</f>
        <v/>
      </c>
      <c r="H253" s="30" t="str">
        <f>Skráningarblað!O172</f>
        <v/>
      </c>
      <c r="I253" s="30" t="str">
        <f>Skráningarblað!S172</f>
        <v/>
      </c>
      <c r="J253" s="30" t="str">
        <f>IF(I253="",F253,I253+F253)</f>
        <v/>
      </c>
    </row>
    <row r="254" spans="1:11" x14ac:dyDescent="0.35">
      <c r="A254" s="13" t="str">
        <f>IFERROR(INDEX(Leikmannaskrá!$A$2:$D$1156,MATCH(Skráningarblað!A113,Leikmannaskrá!$A$2:$A$1160,0),1),"")</f>
        <v/>
      </c>
      <c r="B254" s="30" t="str">
        <f>Skráningarblað!F113</f>
        <v/>
      </c>
      <c r="C254" s="30" t="str">
        <f>Skráningarblað!G113</f>
        <v/>
      </c>
      <c r="D254" s="30" t="str">
        <f>Skráningarblað!H113</f>
        <v/>
      </c>
      <c r="E254" s="30" t="str">
        <f>Skráningarblað!M113</f>
        <v xml:space="preserve"> -  </v>
      </c>
      <c r="F254" s="30" t="str">
        <f>Skráningarblað!N113</f>
        <v/>
      </c>
      <c r="G254" s="30" t="str">
        <f>IF(Skráningarblað!D113=0,"",Skráningarblað!D113)</f>
        <v/>
      </c>
      <c r="H254" s="30" t="str">
        <f>Skráningarblað!O113</f>
        <v/>
      </c>
      <c r="I254" s="30" t="str">
        <f>Skráningarblað!S113</f>
        <v/>
      </c>
      <c r="J254" s="30" t="str">
        <f>IF(I254="",F254,I254+F254)</f>
        <v/>
      </c>
    </row>
    <row r="255" spans="1:11" x14ac:dyDescent="0.35">
      <c r="A255" s="13"/>
    </row>
    <row r="256" spans="1: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sheetData>
  <autoFilter ref="A1:K254" xr:uid="{29C95320-4DAE-44F3-B2D8-542C1D17C871}"/>
  <sortState xmlns:xlrd2="http://schemas.microsoft.com/office/spreadsheetml/2017/richdata2" ref="A58:K1006">
    <sortCondition descending="1" ref="I1:I1006"/>
  </sortState>
  <conditionalFormatting sqref="A2:A1006">
    <cfRule type="expression" dxfId="0" priority="2">
      <formula>$O2="Villa"</formula>
    </cfRule>
  </conditionalFormatting>
  <pageMargins left="0.7" right="0.7" top="0.75" bottom="0.75"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3:E10"/>
  <sheetViews>
    <sheetView zoomScaleNormal="100" workbookViewId="0">
      <selection activeCell="M25" sqref="M25"/>
    </sheetView>
  </sheetViews>
  <sheetFormatPr defaultColWidth="8.54296875" defaultRowHeight="14.5" x14ac:dyDescent="0.35"/>
  <cols>
    <col min="4" max="4" width="14.54296875" customWidth="1"/>
  </cols>
  <sheetData>
    <row r="3" spans="3:5" x14ac:dyDescent="0.35">
      <c r="D3" t="s">
        <v>593</v>
      </c>
      <c r="E3" t="s">
        <v>594</v>
      </c>
    </row>
    <row r="4" spans="3:5" x14ac:dyDescent="0.35">
      <c r="D4" t="s">
        <v>595</v>
      </c>
      <c r="E4" t="s">
        <v>596</v>
      </c>
    </row>
    <row r="5" spans="3:5" x14ac:dyDescent="0.35">
      <c r="D5" t="s">
        <v>597</v>
      </c>
      <c r="E5" t="s">
        <v>598</v>
      </c>
    </row>
    <row r="6" spans="3:5" x14ac:dyDescent="0.35">
      <c r="E6" t="s">
        <v>599</v>
      </c>
    </row>
    <row r="7" spans="3:5" x14ac:dyDescent="0.35">
      <c r="E7" t="s">
        <v>600</v>
      </c>
    </row>
    <row r="8" spans="3:5" x14ac:dyDescent="0.35">
      <c r="E8" t="s">
        <v>601</v>
      </c>
    </row>
    <row r="9" spans="3:5" x14ac:dyDescent="0.35">
      <c r="C9" t="s">
        <v>602</v>
      </c>
    </row>
    <row r="10" spans="3:5" x14ac:dyDescent="0.35">
      <c r="C10" t="s">
        <v>603</v>
      </c>
    </row>
  </sheetData>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04C862B06B69449BACE6E3DE2863CD" ma:contentTypeVersion="15" ma:contentTypeDescription="Create a new document." ma:contentTypeScope="" ma:versionID="c13d1435c9e8372faf6dfe55106d599e">
  <xsd:schema xmlns:xsd="http://www.w3.org/2001/XMLSchema" xmlns:xs="http://www.w3.org/2001/XMLSchema" xmlns:p="http://schemas.microsoft.com/office/2006/metadata/properties" xmlns:ns2="ef01c88c-5b89-46b8-ba5e-a0e5c6fcfcd8" xmlns:ns3="1252ad9a-ac6a-4d3e-928f-4b0cfffd7841" targetNamespace="http://schemas.microsoft.com/office/2006/metadata/properties" ma:root="true" ma:fieldsID="419204442df98022775da5ef92c77064" ns2:_="" ns3:_="">
    <xsd:import namespace="ef01c88c-5b89-46b8-ba5e-a0e5c6fcfcd8"/>
    <xsd:import namespace="1252ad9a-ac6a-4d3e-928f-4b0cfffd784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1c88c-5b89-46b8-ba5e-a0e5c6fcfc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70ad8ad-f7ba-4c29-84b6-681a4e59c7c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52ad9a-ac6a-4d3e-928f-4b0cfffd784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3feaeb-768d-44de-9c8b-b89b6aeabc6e}" ma:internalName="TaxCatchAll" ma:showField="CatchAllData" ma:web="1252ad9a-ac6a-4d3e-928f-4b0cfffd784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01c88c-5b89-46b8-ba5e-a0e5c6fcfcd8">
      <Terms xmlns="http://schemas.microsoft.com/office/infopath/2007/PartnerControls"/>
    </lcf76f155ced4ddcb4097134ff3c332f>
    <TaxCatchAll xmlns="1252ad9a-ac6a-4d3e-928f-4b0cfffd7841" xsi:nil="true"/>
  </documentManagement>
</p:properties>
</file>

<file path=customXml/itemProps1.xml><?xml version="1.0" encoding="utf-8"?>
<ds:datastoreItem xmlns:ds="http://schemas.openxmlformats.org/officeDocument/2006/customXml" ds:itemID="{F3B5DAE9-CEB5-4B49-912E-59B8452A0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1c88c-5b89-46b8-ba5e-a0e5c6fcfcd8"/>
    <ds:schemaRef ds:uri="1252ad9a-ac6a-4d3e-928f-4b0cfffd7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347563-8E5C-40BD-B71F-EF7968134F4F}">
  <ds:schemaRefs>
    <ds:schemaRef ds:uri="http://schemas.microsoft.com/sharepoint/v3/contenttype/forms"/>
  </ds:schemaRefs>
</ds:datastoreItem>
</file>

<file path=customXml/itemProps3.xml><?xml version="1.0" encoding="utf-8"?>
<ds:datastoreItem xmlns:ds="http://schemas.openxmlformats.org/officeDocument/2006/customXml" ds:itemID="{A56B058D-FCEA-4D6A-87E1-C201B6BDF60A}">
  <ds:schemaRefs>
    <ds:schemaRef ds:uri="http://schemas.microsoft.com/office/2006/metadata/properties"/>
    <ds:schemaRef ds:uri="http://schemas.microsoft.com/office/infopath/2007/PartnerControls"/>
    <ds:schemaRef ds:uri="ef01c88c-5b89-46b8-ba5e-a0e5c6fcfcd8"/>
    <ds:schemaRef ds:uri="1252ad9a-ac6a-4d3e-928f-4b0cfffd7841"/>
  </ds:schemaRefs>
</ds:datastoreItem>
</file>

<file path=docProps/app.xml><?xml version="1.0" encoding="utf-8"?>
<Properties xmlns="http://schemas.openxmlformats.org/officeDocument/2006/extended-properties" xmlns:vt="http://schemas.openxmlformats.org/officeDocument/2006/docPropsVTypes">
  <Template/>
  <TotalTime>142</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Forsíða-Leiðbeiningar</vt:lpstr>
      <vt:lpstr>Leikmannaskrá</vt:lpstr>
      <vt:lpstr>Skráningarblað</vt:lpstr>
      <vt:lpstr>Einl.kk</vt:lpstr>
      <vt:lpstr>Einl.kvk</vt:lpstr>
      <vt:lpstr>Tvíl.kk</vt:lpstr>
      <vt:lpstr>Tvíl.kvk</vt:lpstr>
      <vt:lpstr>Tvennd.kk</vt:lpstr>
      <vt:lpstr>Tvennd.kvk</vt:lpstr>
      <vt:lpstr>Skráningarblað fyrir TS</vt:lpstr>
      <vt:lpstr>Greinar og deildir</vt:lpstr>
      <vt:lpstr>Einl.kk!Print_Area</vt:lpstr>
      <vt:lpstr>Tvennd.kk!Print_Area</vt:lpstr>
      <vt:lpstr>Tvennd.kvk!Print_Area</vt:lpstr>
      <vt:lpstr>Tvíl.kk!Print_Area</vt:lpstr>
      <vt:lpstr>Tvíl.kvk!Print_Area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Notandi</dc:creator>
  <dc:description/>
  <cp:lastModifiedBy>Laufey Sigurðardóttir</cp:lastModifiedBy>
  <cp:revision>3</cp:revision>
  <cp:lastPrinted>2021-10-26T12:12:05Z</cp:lastPrinted>
  <dcterms:created xsi:type="dcterms:W3CDTF">2020-09-25T15:05:58Z</dcterms:created>
  <dcterms:modified xsi:type="dcterms:W3CDTF">2024-10-28T17:27:16Z</dcterms:modified>
  <dc:language>is-IS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0x0101001104C862B06B69449BACE6E3DE2863CD</vt:lpwstr>
  </property>
  <property fmtid="{D5CDD505-2E9C-101B-9397-08002B2CF9AE}" pid="3" name="MediaServiceImageTags">
    <vt:lpwstr/>
  </property>
</Properties>
</file>